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镁厂产量月度调研" sheetId="2" r:id="rId1"/>
    <sheet name="镁锭产量及开工率" sheetId="3" r:id="rId2"/>
    <sheet name="前台更新图表" sheetId="4" r:id="rId3"/>
  </sheets>
  <definedNames>
    <definedName name="_xlnm._FilterDatabase" localSheetId="0" hidden="1">镁厂产量月度调研!$A$1:$K$29</definedName>
  </definedNames>
  <calcPr calcId="152511"/>
</workbook>
</file>

<file path=xl/calcChain.xml><?xml version="1.0" encoding="utf-8"?>
<calcChain xmlns="http://schemas.openxmlformats.org/spreadsheetml/2006/main">
  <c r="Q71" i="4" l="1"/>
  <c r="Q70" i="4"/>
  <c r="P70" i="4"/>
  <c r="Q63" i="4"/>
  <c r="Q59" i="4"/>
  <c r="R63" i="4" s="1"/>
  <c r="R52" i="2"/>
  <c r="Y2" i="3" s="1"/>
  <c r="R59" i="4" s="1"/>
  <c r="R70" i="4" s="1"/>
  <c r="R58" i="4"/>
  <c r="R62" i="4" s="1"/>
  <c r="R66" i="4"/>
  <c r="R53" i="2" l="1"/>
  <c r="Y3" i="3"/>
  <c r="R60" i="4" s="1"/>
  <c r="Y4" i="3"/>
  <c r="R65" i="4" s="1"/>
  <c r="R68" i="4" s="1"/>
  <c r="R64" i="4"/>
  <c r="R61" i="4"/>
  <c r="R67" i="4" l="1"/>
  <c r="M52" i="2"/>
  <c r="O52" i="2" l="1"/>
  <c r="P52" i="2"/>
  <c r="Q52" i="2"/>
  <c r="O62" i="4" l="1"/>
  <c r="Q58" i="4"/>
  <c r="X2" i="3" l="1"/>
  <c r="P66" i="4"/>
  <c r="O66" i="4"/>
  <c r="P58" i="4"/>
  <c r="P62" i="4" s="1"/>
  <c r="Q62" i="4" s="1"/>
  <c r="O58" i="4"/>
  <c r="Q61" i="4" l="1"/>
  <c r="X4" i="3"/>
  <c r="Q65" i="4" s="1"/>
  <c r="X3" i="3"/>
  <c r="Q60" i="4" s="1"/>
  <c r="T4" i="3" l="1"/>
  <c r="P3" i="3"/>
  <c r="N52" i="2" l="1"/>
  <c r="N53" i="2" s="1"/>
  <c r="O53" i="2" s="1"/>
  <c r="P53" i="2" s="1"/>
  <c r="Q53" i="2" s="1"/>
  <c r="P59" i="4" l="1"/>
  <c r="P71" i="4" s="1"/>
  <c r="R71" i="4" s="1"/>
  <c r="W4" i="3"/>
  <c r="P65" i="4" s="1"/>
  <c r="Q67" i="4" s="1"/>
  <c r="V2" i="3"/>
  <c r="U2" i="3"/>
  <c r="O63" i="4" s="1"/>
  <c r="O64" i="4" s="1"/>
  <c r="S4" i="3"/>
  <c r="L3" i="3"/>
  <c r="L4" i="3"/>
  <c r="Q66" i="4" s="1"/>
  <c r="Q68" i="4" s="1"/>
  <c r="P64" i="4" l="1"/>
  <c r="Q64" i="4"/>
  <c r="U4" i="3"/>
  <c r="O59" i="4"/>
  <c r="V4" i="3"/>
  <c r="O65" i="4" s="1"/>
  <c r="O68" i="4" s="1"/>
  <c r="W3" i="3"/>
  <c r="P60" i="4" s="1"/>
  <c r="P68" i="4"/>
  <c r="P61" i="4"/>
  <c r="V3" i="3"/>
  <c r="O60" i="4" s="1"/>
  <c r="U3" i="3"/>
  <c r="R4" i="3"/>
  <c r="Q4" i="3"/>
  <c r="P4" i="3"/>
  <c r="O4" i="3"/>
  <c r="N4" i="3"/>
  <c r="M4" i="3"/>
  <c r="T3" i="3"/>
  <c r="S3" i="3"/>
  <c r="R3" i="3"/>
  <c r="Q3" i="3"/>
  <c r="O3" i="3"/>
  <c r="N3" i="3"/>
  <c r="M3" i="3"/>
  <c r="K3" i="3"/>
  <c r="J3" i="3"/>
  <c r="I3" i="3"/>
  <c r="H3" i="3"/>
  <c r="G3" i="3"/>
  <c r="F3" i="3"/>
  <c r="E3" i="3"/>
  <c r="D3" i="3"/>
  <c r="C3" i="3"/>
  <c r="O70" i="4" l="1"/>
  <c r="O61" i="4"/>
  <c r="P67" i="4"/>
</calcChain>
</file>

<file path=xl/comments1.xml><?xml version="1.0" encoding="utf-8"?>
<comments xmlns="http://schemas.openxmlformats.org/spreadsheetml/2006/main">
  <authors>
    <author>作者</author>
  </authors>
  <commentLis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单位：吨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单位：吨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单位：吨
</t>
        </r>
      </text>
    </comment>
    <comment ref="R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25号之前3900，26号以后计划减产至3000，环保
</t>
        </r>
      </text>
    </comment>
    <comment ref="Q12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每天23-30吨，一直停工
</t>
        </r>
      </text>
    </comment>
    <comment ref="Q1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内含300吨小镁锭</t>
        </r>
      </text>
    </comment>
    <comment ref="R14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2400/80
</t>
        </r>
      </text>
    </comment>
    <comment ref="Q4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一天20吨,11月开始正式投产
</t>
        </r>
      </text>
    </comment>
  </commentList>
</comments>
</file>

<file path=xl/sharedStrings.xml><?xml version="1.0" encoding="utf-8"?>
<sst xmlns="http://schemas.openxmlformats.org/spreadsheetml/2006/main" count="423" uniqueCount="159">
  <si>
    <t>鄂尔多斯市腾达利镁业公司</t>
    <phoneticPr fontId="2" type="noConversion"/>
  </si>
  <si>
    <t>内蒙古正能化工集团</t>
    <phoneticPr fontId="2" type="noConversion"/>
  </si>
  <si>
    <t>山西垣曲五龙镁业有限公司</t>
    <phoneticPr fontId="2" type="noConversion"/>
  </si>
  <si>
    <t>府谷县玉丰镁业有限公司</t>
    <phoneticPr fontId="2" type="noConversion"/>
  </si>
  <si>
    <t>府谷县亚博兰炭镁电有限公司</t>
    <phoneticPr fontId="2" type="noConversion"/>
  </si>
  <si>
    <t>镁锭</t>
    <phoneticPr fontId="2" type="noConversion"/>
  </si>
  <si>
    <t>榆林市天龙镁业有限责任公司</t>
    <phoneticPr fontId="2" type="noConversion"/>
  </si>
  <si>
    <t>陕西</t>
    <phoneticPr fontId="2" type="noConversion"/>
  </si>
  <si>
    <t>闻喜县振鑫镁业有限责任公司</t>
    <phoneticPr fontId="2" type="noConversion"/>
  </si>
  <si>
    <t>山西</t>
    <phoneticPr fontId="4" type="noConversion"/>
  </si>
  <si>
    <t>镁锭、镁合金</t>
    <phoneticPr fontId="2" type="noConversion"/>
  </si>
  <si>
    <t>山西言必信（八达）镁业有限公司</t>
    <phoneticPr fontId="2" type="noConversion"/>
  </si>
  <si>
    <t>府谷县亿德镁合金有限公司</t>
    <phoneticPr fontId="2" type="noConversion"/>
  </si>
  <si>
    <t>府谷县泰达煤化有限责任公司</t>
    <phoneticPr fontId="2" type="noConversion"/>
  </si>
  <si>
    <t>府谷京府煤化有限责任公司</t>
    <phoneticPr fontId="2" type="noConversion"/>
  </si>
  <si>
    <t>新疆金盛镁业有限公司</t>
    <phoneticPr fontId="2" type="noConversion"/>
  </si>
  <si>
    <t>新疆</t>
    <phoneticPr fontId="2" type="noConversion"/>
  </si>
  <si>
    <t>内蒙古金石镁业有限公司</t>
    <phoneticPr fontId="2" type="noConversion"/>
  </si>
  <si>
    <t>内蒙古</t>
    <phoneticPr fontId="2" type="noConversion"/>
  </si>
  <si>
    <t>宁夏太阳镁业有限公司</t>
    <phoneticPr fontId="2" type="noConversion"/>
  </si>
  <si>
    <t>宁夏</t>
    <phoneticPr fontId="2" type="noConversion"/>
  </si>
  <si>
    <t>内蒙古运昇镁业</t>
    <phoneticPr fontId="2" type="noConversion"/>
  </si>
  <si>
    <t>原镁</t>
    <phoneticPr fontId="2" type="noConversion"/>
  </si>
  <si>
    <t>惠州云海镁业有限公司</t>
    <phoneticPr fontId="2" type="noConversion"/>
  </si>
  <si>
    <t>广东</t>
    <phoneticPr fontId="2" type="noConversion"/>
  </si>
  <si>
    <t>巢湖云海镁业有限公司</t>
    <phoneticPr fontId="2" type="noConversion"/>
  </si>
  <si>
    <t>安徽</t>
    <phoneticPr fontId="2" type="noConversion"/>
  </si>
  <si>
    <t>五台云海镁业有限公司</t>
    <phoneticPr fontId="2" type="noConversion"/>
  </si>
  <si>
    <t>山西</t>
    <phoneticPr fontId="2" type="noConversion"/>
  </si>
  <si>
    <t>镁、铝合金</t>
    <phoneticPr fontId="2" type="noConversion"/>
  </si>
  <si>
    <t>山西瑞格金属新材料有限公司</t>
    <phoneticPr fontId="2" type="noConversion"/>
  </si>
  <si>
    <t>闻喜银光（华盛）镁业有限责任公司</t>
    <phoneticPr fontId="2" type="noConversion"/>
  </si>
  <si>
    <t>府谷县天元镁业有限公司</t>
    <phoneticPr fontId="2" type="noConversion"/>
  </si>
  <si>
    <t>府谷县华顺镁业有限公司</t>
    <phoneticPr fontId="2" type="noConversion"/>
  </si>
  <si>
    <t>榆林万源镁业集团有限公司</t>
    <phoneticPr fontId="2" type="noConversion"/>
  </si>
  <si>
    <t>宁夏惠冶镁业集团有限公司</t>
    <phoneticPr fontId="2" type="noConversion"/>
  </si>
  <si>
    <t>府谷昊田镁业有限公司</t>
    <phoneticPr fontId="2" type="noConversion"/>
  </si>
  <si>
    <t>神木县东风金属镁有限公司</t>
    <phoneticPr fontId="2" type="noConversion"/>
  </si>
  <si>
    <t>府谷鑫河源镁业有限公司</t>
    <phoneticPr fontId="2" type="noConversion"/>
  </si>
  <si>
    <t>镁锭</t>
    <phoneticPr fontId="4" type="noConversion"/>
  </si>
  <si>
    <t>府谷县金川鸿泰镁业有限公司</t>
    <phoneticPr fontId="2" type="noConversion"/>
  </si>
  <si>
    <t>府谷县新田镁合金有限责任公司</t>
    <phoneticPr fontId="2" type="noConversion"/>
  </si>
  <si>
    <t>陕西三忻实业有限责任公司</t>
    <phoneticPr fontId="2" type="noConversion"/>
  </si>
  <si>
    <t>府谷县金万通镁业有限公司</t>
    <phoneticPr fontId="2" type="noConversion"/>
  </si>
  <si>
    <t>7月</t>
    <phoneticPr fontId="2" type="noConversion"/>
  </si>
  <si>
    <t>6月</t>
    <phoneticPr fontId="2" type="noConversion"/>
  </si>
  <si>
    <t>5月</t>
    <phoneticPr fontId="2" type="noConversion"/>
  </si>
  <si>
    <t>4月</t>
    <phoneticPr fontId="2" type="noConversion"/>
  </si>
  <si>
    <t>3月</t>
    <phoneticPr fontId="2" type="noConversion"/>
  </si>
  <si>
    <t>2月</t>
    <phoneticPr fontId="2" type="noConversion"/>
  </si>
  <si>
    <t>1月</t>
    <phoneticPr fontId="2" type="noConversion"/>
  </si>
  <si>
    <t>2020产能</t>
    <phoneticPr fontId="2" type="noConversion"/>
  </si>
  <si>
    <t>2019产量</t>
    <phoneticPr fontId="4" type="noConversion"/>
  </si>
  <si>
    <t>2019产能</t>
    <phoneticPr fontId="4" type="noConversion"/>
  </si>
  <si>
    <t>主营产品</t>
    <phoneticPr fontId="2" type="noConversion"/>
  </si>
  <si>
    <t>公司名称</t>
    <phoneticPr fontId="2" type="noConversion"/>
  </si>
  <si>
    <t>省份</t>
    <phoneticPr fontId="2" type="noConversion"/>
  </si>
  <si>
    <t>9月</t>
  </si>
  <si>
    <t>10月</t>
  </si>
  <si>
    <t>11月</t>
  </si>
  <si>
    <t>12月</t>
  </si>
  <si>
    <t>镁锭产量</t>
  </si>
  <si>
    <t>环比增长</t>
    <phoneticPr fontId="2" type="noConversion"/>
  </si>
  <si>
    <t>镁锭开工率</t>
    <phoneticPr fontId="2" type="noConversion"/>
  </si>
  <si>
    <t>镁锭月产能</t>
    <phoneticPr fontId="2" type="noConversion"/>
  </si>
  <si>
    <t>来源：SMM</t>
    <phoneticPr fontId="4" type="noConversion"/>
  </si>
  <si>
    <t>镁锭月度开工率</t>
    <phoneticPr fontId="2" type="noConversion"/>
  </si>
  <si>
    <t>同比</t>
    <phoneticPr fontId="4" type="noConversion"/>
  </si>
  <si>
    <t>环比</t>
    <phoneticPr fontId="4" type="noConversion"/>
  </si>
  <si>
    <t>开工率</t>
    <phoneticPr fontId="2" type="noConversion"/>
  </si>
  <si>
    <t>名称</t>
    <phoneticPr fontId="4" type="noConversion"/>
  </si>
  <si>
    <t>累计同比</t>
  </si>
  <si>
    <t>累计产量</t>
    <phoneticPr fontId="2" type="noConversion"/>
  </si>
  <si>
    <t>产量</t>
    <phoneticPr fontId="2" type="noConversion"/>
  </si>
  <si>
    <t>SMM数据：2020年7月镁锭月度开工率</t>
    <phoneticPr fontId="4" type="noConversion"/>
  </si>
  <si>
    <t>SMM数据：2020年7月镁锭产量数据（单位：吨）</t>
    <phoneticPr fontId="4" type="noConversion"/>
  </si>
  <si>
    <t>SMM数据：2020年6月镁锭月度开工率</t>
    <phoneticPr fontId="4" type="noConversion"/>
  </si>
  <si>
    <t>SMM数据：2020年6月镁锭产量数据（单位：吨）</t>
    <phoneticPr fontId="4" type="noConversion"/>
  </si>
  <si>
    <t>SMM数据：2020年5月镁锭月度开工率</t>
    <phoneticPr fontId="4" type="noConversion"/>
  </si>
  <si>
    <t>SMM数据：2020年5月镁锭产量数据（单位：吨）</t>
    <phoneticPr fontId="4" type="noConversion"/>
  </si>
  <si>
    <t>SMM数据：2020年4月镁锭月度开工率</t>
    <phoneticPr fontId="4" type="noConversion"/>
  </si>
  <si>
    <t>SMM数据：2020年4月镁锭产量数据（单位：吨）</t>
    <phoneticPr fontId="4" type="noConversion"/>
  </si>
  <si>
    <t>SMM数据：2020年3月镁锭月度开工率</t>
    <phoneticPr fontId="4" type="noConversion"/>
  </si>
  <si>
    <t>SMM数据：2020年3月镁锭产量数据（单位：吨）</t>
    <phoneticPr fontId="4" type="noConversion"/>
  </si>
  <si>
    <t>SMM数据：2020年2月镁锭月度开工率</t>
    <phoneticPr fontId="4" type="noConversion"/>
  </si>
  <si>
    <t>SMM数据：2020年2月镁锭产量数据（单位：吨）</t>
    <phoneticPr fontId="4" type="noConversion"/>
  </si>
  <si>
    <t>SMM数据：2020年1月镁锭月度开工率</t>
    <phoneticPr fontId="4" type="noConversion"/>
  </si>
  <si>
    <t>SMM数据：2020年1月镁锭产量数据（单位：吨）</t>
    <phoneticPr fontId="4" type="noConversion"/>
  </si>
  <si>
    <t>陕西</t>
    <phoneticPr fontId="2" type="noConversion"/>
  </si>
  <si>
    <t>山西</t>
    <phoneticPr fontId="2" type="noConversion"/>
  </si>
  <si>
    <t>陕西</t>
    <phoneticPr fontId="2" type="noConversion"/>
  </si>
  <si>
    <t>内蒙古</t>
    <phoneticPr fontId="2" type="noConversion"/>
  </si>
  <si>
    <t>山西</t>
    <phoneticPr fontId="2" type="noConversion"/>
  </si>
  <si>
    <t>未知产量</t>
    <phoneticPr fontId="2" type="noConversion"/>
  </si>
  <si>
    <t>8月</t>
    <phoneticPr fontId="2" type="noConversion"/>
  </si>
  <si>
    <t>SMM数据：2020年8月镁锭产量数据（单位：吨）</t>
    <phoneticPr fontId="4" type="noConversion"/>
  </si>
  <si>
    <t>SMM数据：2020年8月镁锭月度开工率</t>
    <phoneticPr fontId="4" type="noConversion"/>
  </si>
  <si>
    <t>总计</t>
    <phoneticPr fontId="2" type="noConversion"/>
  </si>
  <si>
    <t>累计</t>
    <phoneticPr fontId="2" type="noConversion"/>
  </si>
  <si>
    <t>镁锭</t>
  </si>
  <si>
    <t>镁锭月度开工率</t>
  </si>
  <si>
    <t>环比开工率根据7月的数据为准</t>
    <phoneticPr fontId="2" type="noConversion"/>
  </si>
  <si>
    <t>SMM数据：2020年9月镁锭产量数据（单位：吨）</t>
    <phoneticPr fontId="4" type="noConversion"/>
  </si>
  <si>
    <t>SMM数据：2020年9月镁锭月度开工率</t>
    <phoneticPr fontId="4" type="noConversion"/>
  </si>
  <si>
    <t>9月</t>
    <phoneticPr fontId="2" type="noConversion"/>
  </si>
  <si>
    <t>10月</t>
    <phoneticPr fontId="2" type="noConversion"/>
  </si>
  <si>
    <t>镁锭</t>
    <phoneticPr fontId="2" type="noConversion"/>
  </si>
  <si>
    <t>历史产量</t>
    <phoneticPr fontId="2" type="noConversion"/>
  </si>
  <si>
    <t>产量</t>
    <phoneticPr fontId="2" type="noConversion"/>
  </si>
  <si>
    <t>环比</t>
    <phoneticPr fontId="2" type="noConversion"/>
  </si>
  <si>
    <t>同比</t>
    <phoneticPr fontId="2" type="noConversion"/>
  </si>
  <si>
    <t>累计产量</t>
    <phoneticPr fontId="2" type="noConversion"/>
  </si>
  <si>
    <t>历史累计产量</t>
    <phoneticPr fontId="2" type="noConversion"/>
  </si>
  <si>
    <t>累计同比</t>
    <phoneticPr fontId="2" type="noConversion"/>
  </si>
  <si>
    <t>开工率</t>
    <phoneticPr fontId="2" type="noConversion"/>
  </si>
  <si>
    <t>历史开工率</t>
    <phoneticPr fontId="2" type="noConversion"/>
  </si>
  <si>
    <t>SMM数据：2020年10月镁锭产量数据（单位：吨）</t>
  </si>
  <si>
    <t>SMM数据：2020年10月镁锭月度开工率</t>
  </si>
  <si>
    <t>最终月产量</t>
    <phoneticPr fontId="2" type="noConversion"/>
  </si>
  <si>
    <t>最终累计产量</t>
    <phoneticPr fontId="2" type="noConversion"/>
  </si>
  <si>
    <t>月最终产量除以0.9!</t>
    <phoneticPr fontId="2" type="noConversion"/>
  </si>
  <si>
    <t>陕西</t>
    <phoneticPr fontId="2" type="noConversion"/>
  </si>
  <si>
    <t>镁锭</t>
    <phoneticPr fontId="2" type="noConversion"/>
  </si>
  <si>
    <t>陕西</t>
    <phoneticPr fontId="2" type="noConversion"/>
  </si>
  <si>
    <t>山西新能源镁业有限公司</t>
    <phoneticPr fontId="2" type="noConversion"/>
  </si>
  <si>
    <t>府谷县亿德镁合金有限公司</t>
    <phoneticPr fontId="2" type="noConversion"/>
  </si>
  <si>
    <t>陕西天宇镁业集团有限公司</t>
    <phoneticPr fontId="2" type="noConversion"/>
  </si>
  <si>
    <t>府谷县方正镁业有限公司</t>
    <phoneticPr fontId="2" type="noConversion"/>
  </si>
  <si>
    <t>府谷县盛鑫镁业有限责任公司</t>
    <phoneticPr fontId="2" type="noConversion"/>
  </si>
  <si>
    <t>内蒙古汇豪镁业</t>
    <phoneticPr fontId="2" type="noConversion"/>
  </si>
  <si>
    <t>保德县顺泰镁业有限责任公司</t>
    <phoneticPr fontId="2" type="noConversion"/>
  </si>
  <si>
    <t>山西恒天镁业有限公司</t>
    <phoneticPr fontId="2" type="noConversion"/>
  </si>
  <si>
    <t>府谷县金川镁有限责任公司</t>
    <phoneticPr fontId="2" type="noConversion"/>
  </si>
  <si>
    <t>山西</t>
    <phoneticPr fontId="2" type="noConversion"/>
  </si>
  <si>
    <t>山西金星镁业</t>
    <phoneticPr fontId="2" type="noConversion"/>
  </si>
  <si>
    <t>镁锭</t>
    <phoneticPr fontId="2" type="noConversion"/>
  </si>
  <si>
    <t>府谷聚金邦镁业有限公司</t>
    <phoneticPr fontId="2" type="noConversion"/>
  </si>
  <si>
    <t>府谷广德通镁业有限公司</t>
    <phoneticPr fontId="4" type="noConversion"/>
  </si>
  <si>
    <t>府谷县颐河镁业有限公司</t>
    <phoneticPr fontId="2" type="noConversion"/>
  </si>
  <si>
    <t>府谷众鑫煤化工有限责任公司</t>
    <phoneticPr fontId="2" type="noConversion"/>
  </si>
  <si>
    <t>1500-1600之间波动</t>
    <phoneticPr fontId="2" type="noConversion"/>
  </si>
  <si>
    <t>新疆腾翔镁制品有限公司</t>
    <phoneticPr fontId="2" type="noConversion"/>
  </si>
  <si>
    <t>府谷县盛鑫镁业</t>
    <phoneticPr fontId="2" type="noConversion"/>
  </si>
  <si>
    <t>余经理</t>
    <phoneticPr fontId="2" type="noConversion"/>
  </si>
  <si>
    <t>9开始复产兰炭</t>
    <phoneticPr fontId="2" type="noConversion"/>
  </si>
  <si>
    <t>12月开始复产镁锭</t>
    <phoneticPr fontId="2" type="noConversion"/>
  </si>
  <si>
    <t>神木县漠源鼎泰镁业有限责任公司</t>
    <phoneticPr fontId="2" type="noConversion"/>
  </si>
  <si>
    <t>SMM数据：2020年11月镁锭产量数据（单位：吨）</t>
    <phoneticPr fontId="2" type="noConversion"/>
  </si>
  <si>
    <t>SMM数据：2020年11月镁锭月度开工率</t>
    <phoneticPr fontId="2" type="noConversion"/>
  </si>
  <si>
    <t>汇豪</t>
    <phoneticPr fontId="2" type="noConversion"/>
  </si>
  <si>
    <t>府谷万鑫金属镁有限公司</t>
    <phoneticPr fontId="2" type="noConversion"/>
  </si>
  <si>
    <t>山西科盛新型金属材料有限公司</t>
    <phoneticPr fontId="2" type="noConversion"/>
  </si>
  <si>
    <t>神木市鑫庆金属镁业有限公司</t>
    <phoneticPr fontId="2" type="noConversion"/>
  </si>
  <si>
    <t>新疆</t>
    <phoneticPr fontId="2" type="noConversion"/>
  </si>
  <si>
    <t>95-500吨</t>
    <phoneticPr fontId="2" type="noConversion"/>
  </si>
  <si>
    <t>陕西延长石油四海煤化工有限公司</t>
  </si>
  <si>
    <t>SMM数据：2020年12月镁锭月度开工率</t>
    <phoneticPr fontId="2" type="noConversion"/>
  </si>
  <si>
    <t>`</t>
    <phoneticPr fontId="2" type="noConversion"/>
  </si>
  <si>
    <t>SMM数据：2020年12月镁锭产量数据（单位：吨）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</si>
</sst>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0_ "/>
  </numFmts>
  <fonts count="25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C00000"/>
      <name val="宋体"/>
      <family val="2"/>
      <scheme val="minor"/>
    </font>
    <font>
      <sz val="10"/>
      <color rgb="FFFF0000"/>
      <name val="宋体"/>
      <family val="2"/>
      <scheme val="minor"/>
    </font>
    <font>
      <b/>
      <sz val="10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i/>
      <sz val="10"/>
      <color rgb="FF6F6F6F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name val="宋体"/>
      <family val="2"/>
      <scheme val="minor"/>
    </font>
    <font>
      <b/>
      <sz val="36"/>
      <color rgb="FFFF0000"/>
      <name val="宋体"/>
      <family val="3"/>
      <charset val="134"/>
      <scheme val="minor"/>
    </font>
    <font>
      <sz val="10"/>
      <name val="宋体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7050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/>
    <xf numFmtId="0" fontId="6" fillId="0" borderId="0" xfId="0" applyFont="1"/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6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/>
    <xf numFmtId="0" fontId="16" fillId="0" borderId="0" xfId="0" applyFont="1" applyAlignment="1">
      <alignment horizontal="center"/>
    </xf>
    <xf numFmtId="57" fontId="17" fillId="2" borderId="1" xfId="0" applyNumberFormat="1" applyFont="1" applyFill="1" applyBorder="1" applyAlignment="1">
      <alignment horizontal="center" vertical="center"/>
    </xf>
    <xf numFmtId="10" fontId="16" fillId="0" borderId="0" xfId="0" applyNumberFormat="1" applyFont="1" applyAlignment="1">
      <alignment horizontal="center"/>
    </xf>
    <xf numFmtId="10" fontId="16" fillId="0" borderId="0" xfId="1" applyNumberFormat="1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19" fillId="3" borderId="1" xfId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vertical="center"/>
    </xf>
    <xf numFmtId="0" fontId="10" fillId="0" borderId="0" xfId="0" applyFont="1"/>
    <xf numFmtId="176" fontId="16" fillId="0" borderId="0" xfId="1" applyNumberFormat="1" applyFont="1" applyAlignment="1">
      <alignment horizontal="center"/>
    </xf>
    <xf numFmtId="0" fontId="5" fillId="0" borderId="0" xfId="0" applyFont="1"/>
    <xf numFmtId="10" fontId="6" fillId="0" borderId="1" xfId="0" applyNumberFormat="1" applyFont="1" applyBorder="1" applyAlignment="1">
      <alignment horizontal="center"/>
    </xf>
    <xf numFmtId="0" fontId="22" fillId="0" borderId="0" xfId="0" applyFont="1"/>
    <xf numFmtId="0" fontId="3" fillId="6" borderId="0" xfId="0" applyFont="1" applyFill="1" applyAlignment="1"/>
    <xf numFmtId="10" fontId="22" fillId="0" borderId="1" xfId="0" applyNumberFormat="1" applyFont="1" applyBorder="1" applyAlignment="1">
      <alignment horizontal="center"/>
    </xf>
    <xf numFmtId="0" fontId="8" fillId="0" borderId="0" xfId="0" applyFont="1"/>
    <xf numFmtId="0" fontId="3" fillId="5" borderId="0" xfId="0" applyFont="1" applyFill="1" applyAlignment="1"/>
    <xf numFmtId="0" fontId="0" fillId="5" borderId="0" xfId="0" applyFill="1"/>
    <xf numFmtId="10" fontId="0" fillId="0" borderId="0" xfId="0" applyNumberFormat="1"/>
    <xf numFmtId="10" fontId="0" fillId="5" borderId="0" xfId="0" applyNumberFormat="1" applyFill="1"/>
    <xf numFmtId="0" fontId="6" fillId="5" borderId="0" xfId="0" applyFont="1" applyFill="1"/>
    <xf numFmtId="177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4" fillId="0" borderId="0" xfId="0" applyFont="1" applyAlignment="1"/>
    <xf numFmtId="0" fontId="3" fillId="0" borderId="0" xfId="0" applyFont="1" applyAlignment="1">
      <alignment vertical="center"/>
    </xf>
    <xf numFmtId="0" fontId="0" fillId="7" borderId="0" xfId="0" applyFill="1"/>
    <xf numFmtId="10" fontId="0" fillId="7" borderId="0" xfId="0" applyNumberFormat="1" applyFill="1"/>
    <xf numFmtId="177" fontId="0" fillId="7" borderId="0" xfId="0" applyNumberFormat="1" applyFill="1"/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/>
                <a:ea typeface="微软雅黑"/>
                <a:cs typeface="微软雅黑"/>
              </a:defRPr>
            </a:pPr>
            <a:r>
              <a:rPr lang="zh-CN" sz="1000"/>
              <a:t>吨</a:t>
            </a:r>
          </a:p>
        </c:rich>
      </c:tx>
      <c:layout>
        <c:manualLayout>
          <c:xMode val="edge"/>
          <c:yMode val="edge"/>
          <c:x val="1.489921050928622E-2"/>
          <c:y val="3.7037152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43130783666602"/>
          <c:y val="0.166478125"/>
          <c:w val="0.80914951789296574"/>
          <c:h val="0.472930902777777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镁锭产量及开工率!$A$2</c:f>
              <c:strCache>
                <c:ptCount val="1"/>
                <c:pt idx="0">
                  <c:v>镁锭产量</c:v>
                </c:pt>
              </c:strCache>
            </c:strRef>
          </c:tx>
          <c:spPr>
            <a:solidFill>
              <a:srgbClr val="5F5F5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镁锭产量及开工率!$B$1:$X$1</c:f>
              <c:numCache>
                <c:formatCode>yyyy"年"m"月"</c:formatCode>
                <c:ptCount val="2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</c:numCache>
            </c:numRef>
          </c:cat>
          <c:val>
            <c:numRef>
              <c:f>镁锭产量及开工率!$B$2:$X$2</c:f>
              <c:numCache>
                <c:formatCode>General</c:formatCode>
                <c:ptCount val="23"/>
                <c:pt idx="0">
                  <c:v>66000</c:v>
                </c:pt>
                <c:pt idx="1">
                  <c:v>68000</c:v>
                </c:pt>
                <c:pt idx="2">
                  <c:v>68900</c:v>
                </c:pt>
                <c:pt idx="3">
                  <c:v>69700</c:v>
                </c:pt>
                <c:pt idx="4">
                  <c:v>73100</c:v>
                </c:pt>
                <c:pt idx="5">
                  <c:v>68900</c:v>
                </c:pt>
                <c:pt idx="6">
                  <c:v>67300</c:v>
                </c:pt>
                <c:pt idx="7">
                  <c:v>71700</c:v>
                </c:pt>
                <c:pt idx="8">
                  <c:v>72300</c:v>
                </c:pt>
                <c:pt idx="9">
                  <c:v>72200</c:v>
                </c:pt>
                <c:pt idx="10">
                  <c:v>72300</c:v>
                </c:pt>
                <c:pt idx="11">
                  <c:v>74600</c:v>
                </c:pt>
                <c:pt idx="12">
                  <c:v>70100</c:v>
                </c:pt>
                <c:pt idx="13">
                  <c:v>44600</c:v>
                </c:pt>
                <c:pt idx="14">
                  <c:v>68200</c:v>
                </c:pt>
                <c:pt idx="15">
                  <c:v>58400</c:v>
                </c:pt>
                <c:pt idx="16">
                  <c:v>57200</c:v>
                </c:pt>
                <c:pt idx="17">
                  <c:v>56400</c:v>
                </c:pt>
                <c:pt idx="18">
                  <c:v>56000</c:v>
                </c:pt>
                <c:pt idx="19">
                  <c:v>51600</c:v>
                </c:pt>
                <c:pt idx="20">
                  <c:v>52050</c:v>
                </c:pt>
                <c:pt idx="21">
                  <c:v>57775</c:v>
                </c:pt>
                <c:pt idx="22">
                  <c:v>62030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22-46BD-819B-CC45E0CAA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721344"/>
        <c:axId val="247721728"/>
      </c:barChart>
      <c:lineChart>
        <c:grouping val="standard"/>
        <c:varyColors val="0"/>
        <c:ser>
          <c:idx val="1"/>
          <c:order val="1"/>
          <c:tx>
            <c:strRef>
              <c:f>镁锭产量及开工率!$A$3</c:f>
              <c:strCache>
                <c:ptCount val="1"/>
                <c:pt idx="0">
                  <c:v>环比增长</c:v>
                </c:pt>
              </c:strCache>
            </c:strRef>
          </c:tx>
          <c:spPr>
            <a:ln w="12700" cap="rnd">
              <a:solidFill>
                <a:srgbClr val="D700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镁锭产量及开工率!$B$1:$X$1</c:f>
              <c:numCache>
                <c:formatCode>yyyy"年"m"月"</c:formatCode>
                <c:ptCount val="2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</c:numCache>
            </c:numRef>
          </c:cat>
          <c:val>
            <c:numRef>
              <c:f>镁锭产量及开工率!$B$3:$X$3</c:f>
              <c:numCache>
                <c:formatCode>0.00%</c:formatCode>
                <c:ptCount val="23"/>
                <c:pt idx="1">
                  <c:v>3.0303030303030304E-2</c:v>
                </c:pt>
                <c:pt idx="2">
                  <c:v>1.3235294117647059E-2</c:v>
                </c:pt>
                <c:pt idx="3">
                  <c:v>1.1611030478955007E-2</c:v>
                </c:pt>
                <c:pt idx="4">
                  <c:v>4.878048780487805E-2</c:v>
                </c:pt>
                <c:pt idx="5">
                  <c:v>-5.7455540355677154E-2</c:v>
                </c:pt>
                <c:pt idx="6">
                  <c:v>-2.3222060957910014E-2</c:v>
                </c:pt>
                <c:pt idx="7">
                  <c:v>6.5378900445765234E-2</c:v>
                </c:pt>
                <c:pt idx="8">
                  <c:v>8.368200836820083E-3</c:v>
                </c:pt>
                <c:pt idx="9">
                  <c:v>-1.3831258644536654E-3</c:v>
                </c:pt>
                <c:pt idx="10">
                  <c:v>1.3850415512465374E-3</c:v>
                </c:pt>
                <c:pt idx="11">
                  <c:v>3.18118948824343E-2</c:v>
                </c:pt>
                <c:pt idx="12">
                  <c:v>-6.0321715817694369E-2</c:v>
                </c:pt>
                <c:pt idx="13">
                  <c:v>-0.36376604850213978</c:v>
                </c:pt>
                <c:pt idx="14">
                  <c:v>0.52914798206278024</c:v>
                </c:pt>
                <c:pt idx="15">
                  <c:v>-0.14369501466275661</c:v>
                </c:pt>
                <c:pt idx="16">
                  <c:v>-2.0547945205479451E-2</c:v>
                </c:pt>
                <c:pt idx="17">
                  <c:v>-1.3986013986013986E-2</c:v>
                </c:pt>
                <c:pt idx="18">
                  <c:v>-7.0921985815602835E-3</c:v>
                </c:pt>
                <c:pt idx="19">
                  <c:v>-7.857142857142857E-2</c:v>
                </c:pt>
                <c:pt idx="20">
                  <c:v>8.7209302325581394E-3</c:v>
                </c:pt>
                <c:pt idx="21">
                  <c:v>0.10999039385206533</c:v>
                </c:pt>
                <c:pt idx="22">
                  <c:v>7.3647771527477285E-2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422-46BD-819B-CC45E0CAA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24552"/>
        <c:axId val="247724168"/>
      </c:lineChart>
      <c:dateAx>
        <c:axId val="247721344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B3B3B3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/>
                <a:ea typeface="微软雅黑"/>
                <a:cs typeface="微软雅黑"/>
              </a:defRPr>
            </a:pPr>
            <a:endParaRPr lang="zh-CN"/>
          </a:p>
        </c:txPr>
        <c:crossAx val="247721728"/>
        <c:crosses val="autoZero"/>
        <c:auto val="0"/>
        <c:lblOffset val="100"/>
        <c:baseTimeUnit val="months"/>
        <c:majorUnit val="2"/>
        <c:majorTimeUnit val="months"/>
      </c:dateAx>
      <c:valAx>
        <c:axId val="247721728"/>
        <c:scaling>
          <c:orientation val="minMax"/>
          <c:min val="400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 w="3175">
            <a:solidFill>
              <a:srgbClr val="B3B3B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/>
                <a:ea typeface="微软雅黑"/>
                <a:cs typeface="微软雅黑"/>
              </a:defRPr>
            </a:pPr>
            <a:endParaRPr lang="zh-CN"/>
          </a:p>
        </c:txPr>
        <c:crossAx val="247721344"/>
        <c:crosses val="autoZero"/>
        <c:crossBetween val="between"/>
      </c:valAx>
      <c:valAx>
        <c:axId val="247724168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3175">
            <a:solidFill>
              <a:srgbClr val="B3B3B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/>
                <a:ea typeface="微软雅黑"/>
                <a:cs typeface="微软雅黑"/>
              </a:defRPr>
            </a:pPr>
            <a:endParaRPr lang="zh-CN"/>
          </a:p>
        </c:txPr>
        <c:crossAx val="247724552"/>
        <c:crosses val="max"/>
        <c:crossBetween val="between"/>
        <c:majorUnit val="0.30000000000000004"/>
      </c:valAx>
      <c:dateAx>
        <c:axId val="24772455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2477241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50281498738108"/>
          <c:y val="0.91204305555555554"/>
          <c:w val="0.64166666666666672"/>
          <c:h val="8.2227690288713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/>
              <a:ea typeface="微软雅黑"/>
              <a:cs typeface="微软雅黑"/>
            </a:defRPr>
          </a:pPr>
          <a:endParaRPr lang="zh-CN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40000"/>
      </a:blip>
      <a:srcRect/>
      <a:stretch>
        <a:fillRect/>
      </a:stretch>
    </a:blip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微软雅黑"/>
          <a:ea typeface="微软雅黑"/>
          <a:cs typeface="微软雅黑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9</xdr:row>
      <xdr:rowOff>104775</xdr:rowOff>
    </xdr:from>
    <xdr:to>
      <xdr:col>13</xdr:col>
      <xdr:colOff>47100</xdr:colOff>
      <xdr:row>23</xdr:row>
      <xdr:rowOff>51075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4"/>
  <sheetViews>
    <sheetView topLeftCell="E1" workbookViewId="0">
      <pane ySplit="1" topLeftCell="A44" activePane="bottomLeft" state="frozen"/>
      <selection pane="bottomLeft" activeCell="R53" sqref="R53"/>
    </sheetView>
  </sheetViews>
  <sheetFormatPr defaultRowHeight="13.5"/>
  <cols>
    <col min="1" max="1" width="7.375" style="1" customWidth="1"/>
    <col min="2" max="2" width="22.875" style="1" customWidth="1"/>
    <col min="3" max="3" width="11.125" style="1" customWidth="1"/>
    <col min="4" max="4" width="9" style="1"/>
    <col min="5" max="5" width="10" style="1" customWidth="1"/>
    <col min="16" max="16" width="18.875" bestFit="1" customWidth="1"/>
    <col min="17" max="17" width="16.375" customWidth="1"/>
    <col min="18" max="18" width="10.5" bestFit="1" customWidth="1"/>
  </cols>
  <sheetData>
    <row r="1" spans="1:19">
      <c r="A1" s="17" t="s">
        <v>56</v>
      </c>
      <c r="B1" s="17" t="s">
        <v>55</v>
      </c>
      <c r="C1" s="17" t="s">
        <v>54</v>
      </c>
      <c r="D1" s="17" t="s">
        <v>53</v>
      </c>
      <c r="E1" s="17" t="s">
        <v>52</v>
      </c>
      <c r="F1" s="16" t="s">
        <v>51</v>
      </c>
      <c r="G1" s="16" t="s">
        <v>50</v>
      </c>
      <c r="H1" s="16" t="s">
        <v>49</v>
      </c>
      <c r="I1" s="16" t="s">
        <v>48</v>
      </c>
      <c r="J1" s="16" t="s">
        <v>47</v>
      </c>
      <c r="K1" s="16" t="s">
        <v>46</v>
      </c>
      <c r="L1" s="16" t="s">
        <v>45</v>
      </c>
      <c r="M1" s="16" t="s">
        <v>44</v>
      </c>
      <c r="N1" s="16" t="s">
        <v>94</v>
      </c>
      <c r="O1" s="16" t="s">
        <v>57</v>
      </c>
      <c r="P1" s="16" t="s">
        <v>58</v>
      </c>
      <c r="Q1" s="16" t="s">
        <v>59</v>
      </c>
      <c r="R1" s="16" t="s">
        <v>60</v>
      </c>
    </row>
    <row r="2" spans="1:19">
      <c r="A2" s="17">
        <v>90</v>
      </c>
      <c r="B2" s="17"/>
      <c r="C2" s="17"/>
      <c r="D2" s="17"/>
      <c r="E2" s="17"/>
      <c r="F2" s="16"/>
      <c r="G2" s="16"/>
      <c r="H2" s="16"/>
      <c r="I2" s="16"/>
      <c r="J2" s="16"/>
      <c r="K2" s="16"/>
      <c r="L2" s="16"/>
    </row>
    <row r="3" spans="1:19">
      <c r="A3" s="2" t="s">
        <v>7</v>
      </c>
      <c r="B3" s="2" t="s">
        <v>43</v>
      </c>
      <c r="C3" s="2" t="s">
        <v>5</v>
      </c>
      <c r="D3" s="2">
        <v>40000</v>
      </c>
      <c r="E3" s="2">
        <v>40000</v>
      </c>
      <c r="F3" s="34">
        <v>40000</v>
      </c>
      <c r="J3" s="7">
        <v>3500</v>
      </c>
      <c r="K3" s="15">
        <v>3500</v>
      </c>
      <c r="L3" s="7">
        <v>3500</v>
      </c>
      <c r="M3" s="7">
        <v>3500</v>
      </c>
      <c r="N3" s="7">
        <v>3500</v>
      </c>
      <c r="O3" s="33">
        <v>3200</v>
      </c>
      <c r="P3">
        <v>3500</v>
      </c>
      <c r="Q3" s="33">
        <v>3500</v>
      </c>
      <c r="R3">
        <v>3750</v>
      </c>
    </row>
    <row r="4" spans="1:19">
      <c r="A4" s="2" t="s">
        <v>7</v>
      </c>
      <c r="B4" s="6" t="s">
        <v>14</v>
      </c>
      <c r="C4" s="2" t="s">
        <v>5</v>
      </c>
      <c r="D4" s="2">
        <v>40000</v>
      </c>
      <c r="E4" s="2">
        <v>36000</v>
      </c>
      <c r="F4" s="2">
        <v>40000</v>
      </c>
      <c r="G4" s="2">
        <v>3500</v>
      </c>
      <c r="H4" s="2">
        <v>3500</v>
      </c>
      <c r="I4" s="2">
        <v>3500</v>
      </c>
      <c r="J4" s="2">
        <v>3500</v>
      </c>
      <c r="K4" s="9">
        <v>3500</v>
      </c>
      <c r="L4" s="2">
        <v>0</v>
      </c>
      <c r="M4" s="2">
        <v>0</v>
      </c>
      <c r="N4" s="2">
        <v>0</v>
      </c>
      <c r="O4" s="2">
        <v>0</v>
      </c>
      <c r="P4">
        <v>0</v>
      </c>
      <c r="Q4" s="2">
        <v>0</v>
      </c>
      <c r="R4" s="2">
        <v>0</v>
      </c>
    </row>
    <row r="5" spans="1:19">
      <c r="A5" s="2" t="s">
        <v>7</v>
      </c>
      <c r="B5" s="6" t="s">
        <v>42</v>
      </c>
      <c r="C5" s="2" t="s">
        <v>5</v>
      </c>
      <c r="D5" s="2">
        <v>30000</v>
      </c>
      <c r="E5" s="2">
        <v>30000</v>
      </c>
      <c r="F5" s="2">
        <v>30000</v>
      </c>
      <c r="G5" s="2"/>
      <c r="H5" s="2"/>
      <c r="I5" s="2"/>
      <c r="J5" s="2"/>
      <c r="K5" s="9"/>
      <c r="L5" s="2">
        <v>2600</v>
      </c>
      <c r="M5">
        <v>2500</v>
      </c>
      <c r="N5">
        <v>2500</v>
      </c>
      <c r="O5">
        <v>2200</v>
      </c>
      <c r="P5">
        <v>2600</v>
      </c>
      <c r="Q5">
        <v>1600</v>
      </c>
      <c r="R5">
        <v>1600</v>
      </c>
    </row>
    <row r="6" spans="1:19">
      <c r="A6" s="2" t="s">
        <v>7</v>
      </c>
      <c r="B6" s="2" t="s">
        <v>126</v>
      </c>
      <c r="C6" s="2" t="s">
        <v>5</v>
      </c>
      <c r="D6" s="2">
        <v>50000</v>
      </c>
      <c r="E6" s="2">
        <v>31000</v>
      </c>
      <c r="F6" s="2">
        <v>50000</v>
      </c>
      <c r="G6" s="2">
        <v>3000</v>
      </c>
      <c r="H6" s="2">
        <v>2500</v>
      </c>
      <c r="I6" s="2">
        <v>3000</v>
      </c>
      <c r="J6" s="2">
        <v>2600</v>
      </c>
      <c r="K6" s="12">
        <v>3000</v>
      </c>
      <c r="L6" s="6">
        <v>3000</v>
      </c>
      <c r="M6" s="6">
        <v>3000</v>
      </c>
      <c r="N6" s="6">
        <v>3000</v>
      </c>
      <c r="O6">
        <v>3000</v>
      </c>
      <c r="P6">
        <v>3000</v>
      </c>
      <c r="Q6" s="2">
        <v>3000</v>
      </c>
      <c r="R6">
        <v>3000</v>
      </c>
    </row>
    <row r="7" spans="1:19">
      <c r="A7" s="2" t="s">
        <v>7</v>
      </c>
      <c r="B7" s="6" t="s">
        <v>41</v>
      </c>
      <c r="C7" s="2" t="s">
        <v>5</v>
      </c>
      <c r="D7" s="2">
        <v>27000</v>
      </c>
      <c r="E7" s="2">
        <v>25000</v>
      </c>
      <c r="F7" s="2">
        <v>30000</v>
      </c>
      <c r="G7" s="2">
        <v>2000</v>
      </c>
      <c r="H7" s="2">
        <v>2000</v>
      </c>
      <c r="I7" s="2">
        <v>2000</v>
      </c>
      <c r="J7" s="2">
        <v>2000</v>
      </c>
      <c r="K7" s="2">
        <v>2000</v>
      </c>
      <c r="L7" s="2">
        <v>2000</v>
      </c>
      <c r="M7" s="2">
        <v>2000</v>
      </c>
      <c r="N7" s="2">
        <v>2000</v>
      </c>
      <c r="O7">
        <v>2200</v>
      </c>
      <c r="P7">
        <v>2000</v>
      </c>
      <c r="Q7" s="2">
        <v>2000</v>
      </c>
      <c r="R7" s="2">
        <v>1500</v>
      </c>
      <c r="S7" s="2"/>
    </row>
    <row r="8" spans="1:19">
      <c r="A8" s="2" t="s">
        <v>7</v>
      </c>
      <c r="B8" s="2" t="s">
        <v>136</v>
      </c>
      <c r="C8" s="2" t="s">
        <v>5</v>
      </c>
      <c r="D8" s="2">
        <v>25000</v>
      </c>
      <c r="E8" s="2">
        <v>25000</v>
      </c>
      <c r="F8" s="2">
        <v>25000</v>
      </c>
      <c r="G8" s="2">
        <v>2000</v>
      </c>
      <c r="H8" s="2">
        <v>1650</v>
      </c>
      <c r="I8" s="2">
        <v>1000</v>
      </c>
      <c r="J8" s="6">
        <v>2000</v>
      </c>
      <c r="K8" s="12">
        <v>2000</v>
      </c>
      <c r="L8" s="14">
        <v>2000</v>
      </c>
      <c r="M8" s="14">
        <v>2000</v>
      </c>
      <c r="N8" s="14">
        <v>2000</v>
      </c>
      <c r="O8" s="14">
        <v>2000</v>
      </c>
      <c r="P8">
        <v>1000</v>
      </c>
      <c r="Q8" s="47">
        <v>1200</v>
      </c>
      <c r="R8" s="47">
        <v>1200</v>
      </c>
    </row>
    <row r="9" spans="1:19">
      <c r="A9" s="2" t="s">
        <v>7</v>
      </c>
      <c r="B9" s="6" t="s">
        <v>13</v>
      </c>
      <c r="C9" s="2" t="s">
        <v>5</v>
      </c>
      <c r="D9" s="2">
        <v>30000</v>
      </c>
      <c r="E9" s="2">
        <v>20000</v>
      </c>
      <c r="F9" s="2">
        <v>25000</v>
      </c>
      <c r="G9" s="2">
        <v>2500</v>
      </c>
      <c r="H9" s="2">
        <v>2200</v>
      </c>
      <c r="I9" s="2">
        <v>2500</v>
      </c>
      <c r="J9" s="2">
        <v>2500</v>
      </c>
      <c r="K9" s="9">
        <v>2500</v>
      </c>
      <c r="L9" s="2">
        <v>0</v>
      </c>
      <c r="M9" s="2">
        <v>0</v>
      </c>
      <c r="N9" s="2">
        <v>0</v>
      </c>
      <c r="O9" s="2">
        <v>0</v>
      </c>
      <c r="P9">
        <v>0</v>
      </c>
      <c r="Q9" s="47">
        <v>0</v>
      </c>
      <c r="R9" s="47">
        <v>0</v>
      </c>
    </row>
    <row r="10" spans="1:19">
      <c r="A10" s="2" t="s">
        <v>7</v>
      </c>
      <c r="B10" s="2" t="s">
        <v>40</v>
      </c>
      <c r="C10" s="2" t="s">
        <v>5</v>
      </c>
      <c r="D10" s="2">
        <v>26000</v>
      </c>
      <c r="E10" s="2">
        <v>20000</v>
      </c>
      <c r="F10" s="4">
        <v>26000</v>
      </c>
      <c r="G10" s="2">
        <v>1600</v>
      </c>
      <c r="H10" s="2">
        <v>1200</v>
      </c>
      <c r="I10" s="2">
        <v>1600</v>
      </c>
      <c r="J10" s="2">
        <v>850</v>
      </c>
      <c r="K10" s="9">
        <v>1100</v>
      </c>
      <c r="L10" s="2">
        <v>1400</v>
      </c>
      <c r="M10" s="2">
        <v>1500</v>
      </c>
      <c r="N10" s="2">
        <v>1400</v>
      </c>
      <c r="O10" s="2">
        <v>1400</v>
      </c>
      <c r="P10">
        <v>1300</v>
      </c>
      <c r="Q10" s="2">
        <v>1500</v>
      </c>
      <c r="R10" s="47">
        <v>1500</v>
      </c>
    </row>
    <row r="11" spans="1:19">
      <c r="A11" s="2" t="s">
        <v>7</v>
      </c>
      <c r="B11" s="2" t="s">
        <v>137</v>
      </c>
      <c r="C11" s="2" t="s">
        <v>39</v>
      </c>
      <c r="D11" s="2">
        <v>20000</v>
      </c>
      <c r="E11" s="2">
        <v>18000</v>
      </c>
      <c r="F11" s="34">
        <v>20000</v>
      </c>
      <c r="G11" s="2">
        <v>1500</v>
      </c>
      <c r="H11" s="2">
        <v>1000</v>
      </c>
      <c r="I11" s="2">
        <v>1500</v>
      </c>
      <c r="J11" s="2">
        <v>1400</v>
      </c>
      <c r="K11" s="9">
        <v>1200</v>
      </c>
      <c r="L11" s="13">
        <v>400</v>
      </c>
      <c r="M11" s="2">
        <v>1000</v>
      </c>
      <c r="N11" s="2">
        <v>1000</v>
      </c>
      <c r="O11" s="2">
        <v>1400</v>
      </c>
      <c r="P11">
        <v>1400</v>
      </c>
      <c r="Q11" s="2">
        <v>1400</v>
      </c>
      <c r="R11" s="47">
        <v>1400</v>
      </c>
    </row>
    <row r="12" spans="1:19">
      <c r="A12" s="2" t="s">
        <v>7</v>
      </c>
      <c r="B12" s="2" t="s">
        <v>38</v>
      </c>
      <c r="C12" s="2" t="s">
        <v>10</v>
      </c>
      <c r="D12" s="2">
        <v>18000</v>
      </c>
      <c r="E12" s="2">
        <v>18000</v>
      </c>
      <c r="F12" s="34">
        <v>18000</v>
      </c>
      <c r="J12" s="2">
        <v>0</v>
      </c>
      <c r="K12" s="9">
        <v>0</v>
      </c>
      <c r="L12">
        <v>0</v>
      </c>
      <c r="M12">
        <v>0</v>
      </c>
      <c r="N12">
        <v>0</v>
      </c>
      <c r="O12" s="2">
        <v>0</v>
      </c>
      <c r="P12">
        <v>0</v>
      </c>
      <c r="Q12">
        <v>0</v>
      </c>
      <c r="R12" s="47">
        <v>0</v>
      </c>
    </row>
    <row r="13" spans="1:19">
      <c r="A13" s="2" t="s">
        <v>7</v>
      </c>
      <c r="B13" s="2" t="s">
        <v>37</v>
      </c>
      <c r="C13" s="2" t="s">
        <v>5</v>
      </c>
      <c r="D13" s="2">
        <v>20000</v>
      </c>
      <c r="E13" s="2">
        <v>16000</v>
      </c>
      <c r="F13" s="2">
        <v>20000</v>
      </c>
      <c r="G13" s="2">
        <v>1500</v>
      </c>
      <c r="H13" s="2">
        <v>1200</v>
      </c>
      <c r="I13" s="2">
        <v>1500</v>
      </c>
      <c r="J13">
        <v>1000</v>
      </c>
      <c r="K13" s="9">
        <v>700</v>
      </c>
      <c r="L13" s="2">
        <v>0</v>
      </c>
      <c r="M13" s="2">
        <v>0</v>
      </c>
      <c r="N13" s="2">
        <v>0</v>
      </c>
      <c r="O13" s="2">
        <v>600</v>
      </c>
      <c r="P13">
        <v>700</v>
      </c>
      <c r="Q13" s="2">
        <v>700</v>
      </c>
      <c r="R13" s="2">
        <v>1000</v>
      </c>
    </row>
    <row r="14" spans="1:19" ht="12.75" customHeight="1">
      <c r="A14" s="2" t="s">
        <v>7</v>
      </c>
      <c r="B14" s="2" t="s">
        <v>6</v>
      </c>
      <c r="C14" s="2" t="s">
        <v>5</v>
      </c>
      <c r="D14" s="2">
        <v>20000</v>
      </c>
      <c r="E14" s="2">
        <v>15000</v>
      </c>
      <c r="F14" s="2">
        <v>30000</v>
      </c>
      <c r="G14" s="2">
        <v>2200</v>
      </c>
      <c r="H14" s="2">
        <v>2000</v>
      </c>
      <c r="I14" s="2">
        <v>2000</v>
      </c>
      <c r="J14" s="2">
        <v>2200</v>
      </c>
      <c r="K14" s="9">
        <v>2300</v>
      </c>
      <c r="L14" s="2">
        <v>1000</v>
      </c>
      <c r="M14" s="2">
        <v>800</v>
      </c>
      <c r="N14" s="2">
        <v>2000</v>
      </c>
      <c r="O14" s="2">
        <v>2000</v>
      </c>
      <c r="P14">
        <v>500</v>
      </c>
      <c r="Q14" s="6">
        <v>1800</v>
      </c>
      <c r="R14" s="2">
        <v>2400</v>
      </c>
    </row>
    <row r="15" spans="1:19">
      <c r="A15" s="2" t="s">
        <v>7</v>
      </c>
      <c r="B15" s="2" t="s">
        <v>36</v>
      </c>
      <c r="C15" s="2" t="s">
        <v>5</v>
      </c>
      <c r="D15" s="2">
        <v>15000</v>
      </c>
      <c r="E15" s="2">
        <v>15000</v>
      </c>
      <c r="F15" s="2">
        <v>25000</v>
      </c>
      <c r="G15" s="2">
        <v>2000</v>
      </c>
      <c r="H15" s="2">
        <v>1700</v>
      </c>
      <c r="I15" s="2">
        <v>2000</v>
      </c>
      <c r="J15" s="2">
        <v>2400</v>
      </c>
      <c r="K15" s="9">
        <v>2500</v>
      </c>
      <c r="L15" s="2">
        <v>1700</v>
      </c>
      <c r="M15" s="2">
        <v>1900</v>
      </c>
      <c r="N15" s="2">
        <v>2000</v>
      </c>
      <c r="O15" s="2">
        <v>2000</v>
      </c>
      <c r="P15">
        <v>2000</v>
      </c>
      <c r="Q15" s="2">
        <v>2000</v>
      </c>
      <c r="R15" s="6">
        <v>2000</v>
      </c>
    </row>
    <row r="16" spans="1:19">
      <c r="A16" s="2" t="s">
        <v>7</v>
      </c>
      <c r="B16" s="2" t="s">
        <v>146</v>
      </c>
      <c r="C16" s="2" t="s">
        <v>5</v>
      </c>
      <c r="D16" s="2">
        <v>15000</v>
      </c>
      <c r="E16" s="2">
        <v>15000</v>
      </c>
      <c r="F16" s="6">
        <v>10000</v>
      </c>
      <c r="G16" s="2">
        <v>1200</v>
      </c>
      <c r="H16" s="2">
        <v>800</v>
      </c>
      <c r="I16" s="2">
        <v>1000</v>
      </c>
      <c r="J16" s="2">
        <v>1200</v>
      </c>
      <c r="K16" s="12">
        <v>900</v>
      </c>
      <c r="L16" s="2">
        <v>1200</v>
      </c>
      <c r="M16" s="2">
        <v>1200</v>
      </c>
      <c r="N16" s="2">
        <v>1200</v>
      </c>
      <c r="O16" s="2">
        <v>1000</v>
      </c>
      <c r="P16">
        <v>900</v>
      </c>
      <c r="Q16">
        <v>900</v>
      </c>
      <c r="R16" s="2">
        <v>1000</v>
      </c>
      <c r="S16" t="s">
        <v>154</v>
      </c>
    </row>
    <row r="17" spans="1:18">
      <c r="A17" s="2" t="s">
        <v>7</v>
      </c>
      <c r="B17" s="2" t="s">
        <v>35</v>
      </c>
      <c r="C17" s="2" t="s">
        <v>5</v>
      </c>
      <c r="D17" s="2">
        <v>11000</v>
      </c>
      <c r="E17" s="2">
        <v>11000</v>
      </c>
      <c r="F17" s="2">
        <v>14400</v>
      </c>
      <c r="G17" s="2">
        <v>930</v>
      </c>
      <c r="H17" s="2">
        <v>700</v>
      </c>
      <c r="I17" s="2">
        <v>900</v>
      </c>
      <c r="J17" s="2">
        <v>900</v>
      </c>
      <c r="K17" s="9">
        <v>900</v>
      </c>
      <c r="L17" s="2">
        <v>870</v>
      </c>
      <c r="M17" s="2">
        <v>900</v>
      </c>
      <c r="N17" s="2">
        <v>800</v>
      </c>
      <c r="O17" s="2">
        <v>600</v>
      </c>
      <c r="P17">
        <v>600</v>
      </c>
      <c r="Q17" s="2">
        <v>600</v>
      </c>
      <c r="R17" s="2">
        <v>1000</v>
      </c>
    </row>
    <row r="18" spans="1:18">
      <c r="A18" s="2" t="s">
        <v>7</v>
      </c>
      <c r="B18" s="2" t="s">
        <v>34</v>
      </c>
      <c r="C18" s="2" t="s">
        <v>5</v>
      </c>
      <c r="D18" s="2">
        <v>10000</v>
      </c>
      <c r="E18" s="2">
        <v>10000</v>
      </c>
      <c r="F18" s="2">
        <v>20000</v>
      </c>
      <c r="J18" s="6">
        <v>800</v>
      </c>
      <c r="K18" s="12">
        <v>800</v>
      </c>
      <c r="L18" s="6">
        <v>800</v>
      </c>
      <c r="M18" s="6">
        <v>800</v>
      </c>
      <c r="N18" s="6">
        <v>800</v>
      </c>
      <c r="O18" s="6">
        <v>800</v>
      </c>
      <c r="P18">
        <v>1550</v>
      </c>
      <c r="Q18" s="2">
        <v>1500</v>
      </c>
      <c r="R18" s="6">
        <v>1500</v>
      </c>
    </row>
    <row r="19" spans="1:18">
      <c r="A19" s="2" t="s">
        <v>7</v>
      </c>
      <c r="B19" s="2" t="s">
        <v>33</v>
      </c>
      <c r="C19" s="2" t="s">
        <v>5</v>
      </c>
      <c r="D19" s="2">
        <v>10000</v>
      </c>
      <c r="E19" s="2">
        <v>10000</v>
      </c>
      <c r="F19" s="2">
        <v>10000</v>
      </c>
      <c r="J19" s="6">
        <v>900</v>
      </c>
      <c r="K19" s="12">
        <v>900</v>
      </c>
      <c r="L19" s="6">
        <v>900</v>
      </c>
      <c r="M19" s="6">
        <v>900</v>
      </c>
      <c r="N19" s="6">
        <v>900</v>
      </c>
      <c r="O19" s="6">
        <v>900</v>
      </c>
      <c r="P19" s="7">
        <v>900</v>
      </c>
      <c r="Q19" s="6">
        <v>900</v>
      </c>
      <c r="R19" s="6">
        <v>900</v>
      </c>
    </row>
    <row r="20" spans="1:18">
      <c r="A20" s="2" t="s">
        <v>7</v>
      </c>
      <c r="B20" s="6" t="s">
        <v>12</v>
      </c>
      <c r="C20" s="2" t="s">
        <v>5</v>
      </c>
      <c r="D20" s="2">
        <v>25000</v>
      </c>
      <c r="E20" s="2">
        <v>10000</v>
      </c>
      <c r="F20" s="2">
        <v>25000</v>
      </c>
      <c r="G20" s="2">
        <v>1980</v>
      </c>
      <c r="H20" s="2">
        <v>1850</v>
      </c>
      <c r="I20" s="2">
        <v>1980</v>
      </c>
      <c r="J20" s="2">
        <v>2000</v>
      </c>
      <c r="K20" s="9">
        <v>2000</v>
      </c>
      <c r="L20" s="2">
        <v>250</v>
      </c>
      <c r="M20" s="2">
        <v>400</v>
      </c>
      <c r="N20" s="2">
        <v>300</v>
      </c>
      <c r="O20" s="2">
        <v>300</v>
      </c>
      <c r="P20">
        <v>1000</v>
      </c>
      <c r="Q20" s="7">
        <v>1000</v>
      </c>
      <c r="R20" s="7">
        <v>1000</v>
      </c>
    </row>
    <row r="21" spans="1:18">
      <c r="A21" s="2" t="s">
        <v>7</v>
      </c>
      <c r="B21" s="2" t="s">
        <v>32</v>
      </c>
      <c r="C21" s="2" t="s">
        <v>5</v>
      </c>
      <c r="D21" s="2">
        <v>10000</v>
      </c>
      <c r="E21" s="2">
        <v>10000</v>
      </c>
      <c r="F21" s="2">
        <v>10000</v>
      </c>
      <c r="G21" s="2">
        <v>1000</v>
      </c>
      <c r="H21" s="2">
        <v>600</v>
      </c>
      <c r="I21" s="2">
        <v>900</v>
      </c>
      <c r="J21" s="6">
        <v>900</v>
      </c>
      <c r="K21" s="12">
        <v>900</v>
      </c>
      <c r="L21" s="6">
        <v>900</v>
      </c>
      <c r="M21" s="6">
        <v>900</v>
      </c>
      <c r="N21" s="6">
        <v>900</v>
      </c>
      <c r="O21" s="6">
        <v>900</v>
      </c>
      <c r="P21" s="6">
        <v>900</v>
      </c>
      <c r="Q21" s="6">
        <v>900</v>
      </c>
      <c r="R21" s="6">
        <v>900</v>
      </c>
    </row>
    <row r="22" spans="1:18">
      <c r="A22" s="2" t="s">
        <v>9</v>
      </c>
      <c r="B22" s="2" t="s">
        <v>31</v>
      </c>
      <c r="C22" s="2" t="s">
        <v>5</v>
      </c>
      <c r="D22" s="2">
        <v>100000</v>
      </c>
      <c r="E22" s="2">
        <v>60000</v>
      </c>
      <c r="F22" s="2">
        <v>100000</v>
      </c>
      <c r="G22">
        <v>2500</v>
      </c>
      <c r="H22">
        <v>2500</v>
      </c>
      <c r="I22" s="2">
        <v>2500</v>
      </c>
      <c r="J22">
        <v>3000</v>
      </c>
      <c r="K22" s="11">
        <v>3000</v>
      </c>
      <c r="L22">
        <v>3400</v>
      </c>
      <c r="M22">
        <v>3000</v>
      </c>
      <c r="N22">
        <v>3000</v>
      </c>
      <c r="O22">
        <v>3500</v>
      </c>
      <c r="P22">
        <v>3000</v>
      </c>
      <c r="Q22">
        <v>3000</v>
      </c>
      <c r="R22" s="2">
        <v>3000</v>
      </c>
    </row>
    <row r="23" spans="1:18">
      <c r="A23" s="2" t="s">
        <v>9</v>
      </c>
      <c r="B23" s="2" t="s">
        <v>30</v>
      </c>
      <c r="C23" s="2" t="s">
        <v>29</v>
      </c>
      <c r="D23" s="2">
        <v>70000</v>
      </c>
      <c r="E23" s="2">
        <v>60000</v>
      </c>
      <c r="F23" s="2">
        <v>70000</v>
      </c>
      <c r="G23" s="2">
        <v>4200</v>
      </c>
      <c r="H23" s="2">
        <v>3000</v>
      </c>
      <c r="I23" s="2">
        <v>4200</v>
      </c>
      <c r="J23" s="2">
        <v>4200</v>
      </c>
      <c r="K23" s="10">
        <v>3000</v>
      </c>
      <c r="L23" s="2">
        <v>1000</v>
      </c>
      <c r="M23" s="2">
        <v>1000</v>
      </c>
      <c r="N23" s="2">
        <v>1000</v>
      </c>
      <c r="O23" s="2">
        <v>1000</v>
      </c>
      <c r="P23">
        <v>1000</v>
      </c>
      <c r="Q23" s="2">
        <v>1000</v>
      </c>
      <c r="R23" s="2">
        <v>1000</v>
      </c>
    </row>
    <row r="24" spans="1:18">
      <c r="A24" s="2" t="s">
        <v>9</v>
      </c>
      <c r="B24" s="6" t="s">
        <v>11</v>
      </c>
      <c r="C24" s="2" t="s">
        <v>10</v>
      </c>
      <c r="D24" s="2">
        <v>50000</v>
      </c>
      <c r="E24" s="2">
        <v>35000</v>
      </c>
      <c r="F24" s="2">
        <v>30000</v>
      </c>
      <c r="G24" s="2">
        <v>1600</v>
      </c>
      <c r="H24" s="2">
        <v>1000</v>
      </c>
      <c r="I24" s="2">
        <v>1500</v>
      </c>
      <c r="J24" s="2">
        <v>2800</v>
      </c>
      <c r="K24" s="9">
        <v>3000</v>
      </c>
      <c r="L24" s="2">
        <v>450</v>
      </c>
      <c r="M24" s="2">
        <v>300</v>
      </c>
      <c r="N24" s="2">
        <v>400</v>
      </c>
      <c r="O24" s="2">
        <v>400</v>
      </c>
      <c r="P24">
        <v>1000</v>
      </c>
      <c r="Q24" s="2">
        <v>1000</v>
      </c>
      <c r="R24" s="2">
        <v>1000</v>
      </c>
    </row>
    <row r="25" spans="1:18">
      <c r="A25" s="2" t="s">
        <v>9</v>
      </c>
      <c r="B25" s="6" t="s">
        <v>8</v>
      </c>
      <c r="C25" s="2" t="s">
        <v>5</v>
      </c>
      <c r="D25" s="2">
        <v>24000</v>
      </c>
      <c r="E25" s="2">
        <v>18000</v>
      </c>
      <c r="F25" s="2">
        <v>24000</v>
      </c>
      <c r="G25" s="2">
        <v>700</v>
      </c>
      <c r="H25" s="2">
        <v>600</v>
      </c>
      <c r="I25" s="2">
        <v>1500</v>
      </c>
      <c r="J25" s="2">
        <v>1300</v>
      </c>
      <c r="K25" s="9">
        <v>1000</v>
      </c>
      <c r="L25" s="2">
        <v>450</v>
      </c>
      <c r="M25" s="2">
        <v>450</v>
      </c>
      <c r="N25" s="2">
        <v>450</v>
      </c>
      <c r="O25" s="2">
        <v>350</v>
      </c>
      <c r="P25">
        <v>350</v>
      </c>
      <c r="Q25" s="2">
        <v>1200</v>
      </c>
      <c r="R25" s="2">
        <v>1200</v>
      </c>
    </row>
    <row r="26" spans="1:18">
      <c r="A26" t="s">
        <v>28</v>
      </c>
      <c r="B26" s="8" t="s">
        <v>27</v>
      </c>
      <c r="C26" s="2" t="s">
        <v>5</v>
      </c>
      <c r="D26" s="2">
        <v>100000</v>
      </c>
      <c r="E26" s="2">
        <v>75000</v>
      </c>
      <c r="F26" s="2">
        <v>50000</v>
      </c>
      <c r="J26" s="7">
        <v>3700</v>
      </c>
      <c r="K26" s="5">
        <v>3700</v>
      </c>
      <c r="L26" s="2">
        <v>4000</v>
      </c>
      <c r="M26">
        <v>4000</v>
      </c>
      <c r="N26" s="2">
        <v>4000</v>
      </c>
      <c r="O26" s="6">
        <v>4000</v>
      </c>
      <c r="P26">
        <v>4000</v>
      </c>
      <c r="Q26">
        <v>4000</v>
      </c>
      <c r="R26" s="2">
        <v>4000</v>
      </c>
    </row>
    <row r="27" spans="1:18">
      <c r="A27" s="8" t="s">
        <v>26</v>
      </c>
      <c r="B27" s="8" t="s">
        <v>25</v>
      </c>
      <c r="C27" s="2" t="s">
        <v>5</v>
      </c>
      <c r="D27" s="2">
        <v>50000</v>
      </c>
      <c r="E27" s="2">
        <v>50000</v>
      </c>
      <c r="F27" s="2">
        <v>50000</v>
      </c>
      <c r="J27" s="7">
        <v>3000</v>
      </c>
      <c r="K27" s="5">
        <v>3000</v>
      </c>
      <c r="L27" s="2">
        <v>3000</v>
      </c>
      <c r="M27">
        <v>3000</v>
      </c>
      <c r="N27" s="2">
        <v>3000</v>
      </c>
      <c r="O27" s="6">
        <v>3000</v>
      </c>
      <c r="P27">
        <v>3000</v>
      </c>
      <c r="Q27">
        <v>3000</v>
      </c>
      <c r="R27" s="2">
        <v>3000</v>
      </c>
    </row>
    <row r="28" spans="1:18">
      <c r="A28" s="2" t="s">
        <v>24</v>
      </c>
      <c r="B28" s="2" t="s">
        <v>23</v>
      </c>
      <c r="C28" s="2" t="s">
        <v>22</v>
      </c>
      <c r="D28">
        <v>10000</v>
      </c>
      <c r="E28">
        <v>10000</v>
      </c>
      <c r="F28">
        <v>10000</v>
      </c>
      <c r="J28" s="7">
        <v>1000</v>
      </c>
      <c r="K28" s="5">
        <v>1000</v>
      </c>
      <c r="L28" s="6">
        <v>1000</v>
      </c>
      <c r="M28" s="2">
        <v>1000</v>
      </c>
      <c r="N28" s="2">
        <v>1000</v>
      </c>
      <c r="O28" s="6">
        <v>1000</v>
      </c>
      <c r="P28">
        <v>0</v>
      </c>
      <c r="Q28">
        <v>0</v>
      </c>
      <c r="R28" s="2">
        <v>0</v>
      </c>
    </row>
    <row r="29" spans="1:18">
      <c r="A29" s="2" t="s">
        <v>18</v>
      </c>
      <c r="B29" s="2" t="s">
        <v>21</v>
      </c>
      <c r="C29" s="2" t="s">
        <v>5</v>
      </c>
      <c r="D29"/>
      <c r="E29">
        <v>10000</v>
      </c>
      <c r="F29" s="2">
        <v>24000</v>
      </c>
      <c r="J29">
        <v>1000</v>
      </c>
      <c r="K29" s="5">
        <v>1000</v>
      </c>
      <c r="L29" s="2">
        <v>1000</v>
      </c>
      <c r="M29" s="2">
        <v>900</v>
      </c>
      <c r="N29" s="2">
        <v>1000</v>
      </c>
      <c r="O29" s="2">
        <v>1000</v>
      </c>
      <c r="P29" s="33">
        <v>1000</v>
      </c>
      <c r="Q29" s="2">
        <v>1000</v>
      </c>
      <c r="R29" s="2">
        <v>1000</v>
      </c>
    </row>
    <row r="30" spans="1:18">
      <c r="A30" s="4" t="s">
        <v>20</v>
      </c>
      <c r="B30" s="2" t="s">
        <v>19</v>
      </c>
      <c r="C30" s="2" t="s">
        <v>5</v>
      </c>
      <c r="D30" s="53">
        <v>50000</v>
      </c>
      <c r="E30" s="53">
        <v>50000</v>
      </c>
      <c r="F30" s="48">
        <v>36000</v>
      </c>
      <c r="G30">
        <v>1800</v>
      </c>
      <c r="K30" s="55">
        <v>4500</v>
      </c>
      <c r="L30" s="55">
        <v>4500</v>
      </c>
      <c r="M30" s="54">
        <v>4500</v>
      </c>
      <c r="N30" s="54">
        <v>4500</v>
      </c>
      <c r="O30" s="54">
        <v>4500</v>
      </c>
      <c r="P30">
        <v>2150</v>
      </c>
      <c r="Q30">
        <v>2150</v>
      </c>
      <c r="R30" s="2">
        <v>2150</v>
      </c>
    </row>
    <row r="31" spans="1:18">
      <c r="A31" s="2" t="s">
        <v>18</v>
      </c>
      <c r="B31" s="2" t="s">
        <v>17</v>
      </c>
      <c r="C31" s="2" t="s">
        <v>5</v>
      </c>
      <c r="D31" s="53"/>
      <c r="E31" s="53"/>
      <c r="F31" s="48">
        <v>20000</v>
      </c>
      <c r="K31" s="55"/>
      <c r="L31" s="55"/>
      <c r="M31" s="54"/>
      <c r="N31" s="54"/>
      <c r="O31" s="54"/>
      <c r="P31">
        <v>1500</v>
      </c>
      <c r="Q31">
        <v>1500</v>
      </c>
      <c r="R31">
        <v>1500</v>
      </c>
    </row>
    <row r="32" spans="1:18">
      <c r="A32" s="2" t="s">
        <v>153</v>
      </c>
      <c r="B32" s="2" t="s">
        <v>15</v>
      </c>
      <c r="C32" s="2" t="s">
        <v>5</v>
      </c>
      <c r="D32" s="53"/>
      <c r="E32" s="53"/>
      <c r="F32" s="48">
        <v>18000</v>
      </c>
      <c r="K32" s="55"/>
      <c r="L32" s="55"/>
      <c r="M32" s="54"/>
      <c r="N32" s="54"/>
      <c r="O32" s="54"/>
      <c r="P32" s="7" t="s">
        <v>140</v>
      </c>
      <c r="Q32">
        <v>1580</v>
      </c>
      <c r="R32">
        <v>1580</v>
      </c>
    </row>
    <row r="33" spans="1:18">
      <c r="A33" s="2" t="s">
        <v>9</v>
      </c>
      <c r="B33" s="2" t="s">
        <v>151</v>
      </c>
      <c r="C33" s="2" t="s">
        <v>5</v>
      </c>
      <c r="D33" s="2">
        <v>12000</v>
      </c>
      <c r="E33" s="2">
        <v>12000</v>
      </c>
      <c r="F33" s="2">
        <v>20000</v>
      </c>
      <c r="P33">
        <v>1000</v>
      </c>
      <c r="Q33">
        <v>1000</v>
      </c>
      <c r="R33">
        <v>1000</v>
      </c>
    </row>
    <row r="34" spans="1:18" s="29" customFormat="1" ht="12">
      <c r="A34" s="28" t="s">
        <v>7</v>
      </c>
      <c r="B34" s="28" t="s">
        <v>4</v>
      </c>
      <c r="C34" s="2" t="s">
        <v>5</v>
      </c>
      <c r="D34" s="28"/>
      <c r="E34" s="28"/>
      <c r="F34" s="29">
        <v>27000</v>
      </c>
      <c r="G34" s="36"/>
      <c r="H34" s="36"/>
      <c r="I34" s="36"/>
      <c r="J34" s="36"/>
      <c r="K34" s="36"/>
      <c r="L34" s="36"/>
      <c r="M34" s="36"/>
      <c r="N34" s="36"/>
      <c r="O34" s="36"/>
      <c r="P34" s="29">
        <v>1800</v>
      </c>
      <c r="Q34" s="29">
        <v>1800</v>
      </c>
      <c r="R34" s="29">
        <v>1500</v>
      </c>
    </row>
    <row r="35" spans="1:18" s="29" customFormat="1" ht="12">
      <c r="A35" s="28" t="s">
        <v>7</v>
      </c>
      <c r="B35" s="28" t="s">
        <v>139</v>
      </c>
      <c r="C35" s="2" t="s">
        <v>5</v>
      </c>
      <c r="D35" s="28"/>
      <c r="E35" s="28"/>
      <c r="F35" s="28">
        <v>20000</v>
      </c>
      <c r="G35" s="36"/>
      <c r="H35" s="36"/>
      <c r="I35" s="36"/>
      <c r="J35" s="36"/>
      <c r="K35" s="36"/>
      <c r="L35" s="36"/>
      <c r="M35" s="36"/>
      <c r="N35" s="36"/>
      <c r="O35" s="36"/>
      <c r="P35" s="29">
        <v>2200</v>
      </c>
      <c r="Q35" s="29">
        <v>2200</v>
      </c>
      <c r="R35" s="36">
        <v>2200</v>
      </c>
    </row>
    <row r="36" spans="1:18" s="29" customFormat="1" ht="12">
      <c r="A36" s="28" t="s">
        <v>16</v>
      </c>
      <c r="B36" s="28" t="s">
        <v>141</v>
      </c>
      <c r="C36" s="2" t="s">
        <v>5</v>
      </c>
      <c r="D36" s="28"/>
      <c r="E36" s="28"/>
      <c r="F36" s="29">
        <v>15000</v>
      </c>
      <c r="P36" s="29">
        <v>1500</v>
      </c>
      <c r="Q36" s="29">
        <v>1500</v>
      </c>
      <c r="R36" s="36">
        <v>1500</v>
      </c>
    </row>
    <row r="37" spans="1:18" s="29" customFormat="1" ht="12">
      <c r="A37" s="28" t="s">
        <v>18</v>
      </c>
      <c r="B37" s="28" t="s">
        <v>1</v>
      </c>
      <c r="C37" s="2" t="s">
        <v>5</v>
      </c>
      <c r="D37" s="28"/>
      <c r="E37" s="28"/>
      <c r="F37" s="29">
        <v>30000</v>
      </c>
      <c r="G37" s="36"/>
      <c r="H37" s="36"/>
      <c r="I37" s="36"/>
      <c r="J37" s="36"/>
      <c r="K37" s="36"/>
      <c r="L37" s="36"/>
      <c r="M37" s="36"/>
      <c r="N37" s="36"/>
      <c r="O37" s="36"/>
      <c r="P37" s="29">
        <v>1000</v>
      </c>
      <c r="Q37" s="29">
        <v>1000</v>
      </c>
      <c r="R37" s="29">
        <v>1000</v>
      </c>
    </row>
    <row r="38" spans="1:18" s="29" customFormat="1" ht="12">
      <c r="A38" s="28" t="s">
        <v>123</v>
      </c>
      <c r="B38" s="28" t="s">
        <v>152</v>
      </c>
      <c r="C38" s="2" t="s">
        <v>5</v>
      </c>
      <c r="D38" s="28"/>
      <c r="E38" s="28"/>
      <c r="F38" s="29">
        <v>30000</v>
      </c>
      <c r="G38" s="29">
        <v>1250</v>
      </c>
      <c r="H38" s="29">
        <v>1250</v>
      </c>
      <c r="I38" s="29">
        <v>1250</v>
      </c>
      <c r="J38" s="29">
        <v>1250</v>
      </c>
      <c r="K38" s="29">
        <v>1250</v>
      </c>
      <c r="L38" s="29">
        <v>1250</v>
      </c>
      <c r="M38" s="29">
        <v>1250</v>
      </c>
      <c r="N38" s="29">
        <v>1250</v>
      </c>
      <c r="O38" s="29">
        <v>1250</v>
      </c>
      <c r="P38" s="29">
        <v>1250</v>
      </c>
      <c r="Q38" s="29">
        <v>1250</v>
      </c>
      <c r="R38" s="29">
        <v>1250</v>
      </c>
    </row>
    <row r="39" spans="1:18" s="29" customFormat="1" ht="12">
      <c r="A39" s="28" t="s">
        <v>7</v>
      </c>
      <c r="B39" s="28" t="s">
        <v>132</v>
      </c>
      <c r="C39" s="2" t="s">
        <v>5</v>
      </c>
      <c r="D39" s="28"/>
      <c r="E39" s="28"/>
      <c r="F39" s="29">
        <v>16000</v>
      </c>
      <c r="Q39" s="29">
        <v>900</v>
      </c>
      <c r="R39" s="29">
        <v>900</v>
      </c>
    </row>
    <row r="40" spans="1:18" s="29" customFormat="1" ht="12">
      <c r="A40" s="28" t="s">
        <v>88</v>
      </c>
      <c r="B40" s="28" t="s">
        <v>127</v>
      </c>
      <c r="C40" s="2" t="s">
        <v>5</v>
      </c>
      <c r="D40" s="52">
        <v>1</v>
      </c>
      <c r="E40" s="28"/>
      <c r="F40" s="29">
        <v>20000</v>
      </c>
      <c r="R40" s="29">
        <v>1500</v>
      </c>
    </row>
    <row r="41" spans="1:18" s="29" customFormat="1" ht="12">
      <c r="A41" s="28" t="s">
        <v>7</v>
      </c>
      <c r="B41" s="28" t="s">
        <v>155</v>
      </c>
      <c r="C41" s="2" t="s">
        <v>5</v>
      </c>
      <c r="D41" s="52"/>
      <c r="E41" s="28"/>
      <c r="F41" s="29">
        <v>12000</v>
      </c>
      <c r="R41" s="29">
        <v>800</v>
      </c>
    </row>
    <row r="42" spans="1:18">
      <c r="A42" s="3">
        <v>95</v>
      </c>
    </row>
    <row r="43" spans="1:18">
      <c r="A43" s="2" t="s">
        <v>7</v>
      </c>
      <c r="B43" s="2" t="s">
        <v>14</v>
      </c>
      <c r="C43" s="2" t="s">
        <v>5</v>
      </c>
      <c r="L43">
        <v>3200</v>
      </c>
      <c r="M43">
        <v>3200</v>
      </c>
      <c r="N43">
        <v>3000</v>
      </c>
      <c r="O43">
        <v>2700</v>
      </c>
      <c r="P43">
        <v>2700</v>
      </c>
      <c r="Q43">
        <v>2700</v>
      </c>
      <c r="R43">
        <v>2700</v>
      </c>
    </row>
    <row r="44" spans="1:18">
      <c r="A44" s="2" t="s">
        <v>7</v>
      </c>
      <c r="B44" s="2" t="s">
        <v>13</v>
      </c>
      <c r="C44" s="2" t="s">
        <v>5</v>
      </c>
      <c r="L44">
        <v>1000</v>
      </c>
      <c r="M44">
        <v>2500</v>
      </c>
      <c r="N44">
        <v>2500</v>
      </c>
      <c r="O44">
        <v>2500</v>
      </c>
      <c r="P44">
        <v>2500</v>
      </c>
      <c r="Q44" s="29">
        <v>2500</v>
      </c>
      <c r="R44">
        <v>2500</v>
      </c>
    </row>
    <row r="45" spans="1:18">
      <c r="A45" s="2" t="s">
        <v>7</v>
      </c>
      <c r="B45" s="2" t="s">
        <v>125</v>
      </c>
      <c r="C45" s="2" t="s">
        <v>5</v>
      </c>
      <c r="L45">
        <v>1700</v>
      </c>
      <c r="M45">
        <v>1500</v>
      </c>
      <c r="N45">
        <v>200</v>
      </c>
      <c r="O45">
        <v>200</v>
      </c>
      <c r="P45">
        <v>750</v>
      </c>
      <c r="Q45" s="7">
        <v>750</v>
      </c>
      <c r="R45" s="7">
        <v>750</v>
      </c>
    </row>
    <row r="46" spans="1:18">
      <c r="A46" s="2" t="s">
        <v>9</v>
      </c>
      <c r="B46" s="2" t="s">
        <v>11</v>
      </c>
      <c r="C46" s="2" t="s">
        <v>10</v>
      </c>
      <c r="L46">
        <v>2000</v>
      </c>
      <c r="M46">
        <v>1200</v>
      </c>
      <c r="N46">
        <v>1200</v>
      </c>
      <c r="O46" s="7">
        <v>1200</v>
      </c>
      <c r="P46">
        <v>1000</v>
      </c>
      <c r="Q46">
        <v>1000</v>
      </c>
      <c r="R46">
        <v>1000</v>
      </c>
    </row>
    <row r="47" spans="1:18">
      <c r="A47" s="2" t="s">
        <v>9</v>
      </c>
      <c r="B47" s="2" t="s">
        <v>8</v>
      </c>
      <c r="C47" s="2" t="s">
        <v>5</v>
      </c>
      <c r="L47">
        <v>500</v>
      </c>
      <c r="M47">
        <v>500</v>
      </c>
      <c r="N47">
        <v>500</v>
      </c>
      <c r="O47">
        <v>650</v>
      </c>
      <c r="P47" s="7">
        <v>650</v>
      </c>
      <c r="Q47" s="7">
        <v>600</v>
      </c>
      <c r="R47">
        <v>650</v>
      </c>
    </row>
    <row r="48" spans="1:18">
      <c r="A48" s="2" t="s">
        <v>7</v>
      </c>
      <c r="B48" s="2" t="s">
        <v>6</v>
      </c>
      <c r="C48" s="2" t="s">
        <v>5</v>
      </c>
      <c r="L48">
        <v>1300</v>
      </c>
      <c r="M48">
        <v>1500</v>
      </c>
      <c r="N48">
        <v>300</v>
      </c>
      <c r="O48">
        <v>300</v>
      </c>
      <c r="P48">
        <v>1000</v>
      </c>
      <c r="Q48">
        <v>300</v>
      </c>
      <c r="R48">
        <v>300</v>
      </c>
    </row>
    <row r="49" spans="1:19">
      <c r="A49" s="1" t="s">
        <v>121</v>
      </c>
      <c r="B49" s="2" t="s">
        <v>42</v>
      </c>
      <c r="C49" s="1" t="s">
        <v>122</v>
      </c>
      <c r="Q49">
        <v>600</v>
      </c>
      <c r="R49">
        <v>1000</v>
      </c>
    </row>
    <row r="50" spans="1:19">
      <c r="A50" s="2" t="s">
        <v>7</v>
      </c>
      <c r="B50" s="2" t="s">
        <v>41</v>
      </c>
      <c r="C50" s="2" t="s">
        <v>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Q50" s="2"/>
      <c r="R50" s="2">
        <v>500</v>
      </c>
      <c r="S50" s="2"/>
    </row>
    <row r="52" spans="1:19">
      <c r="F52" s="1"/>
      <c r="G52" s="1"/>
      <c r="H52" s="1"/>
      <c r="I52" s="1"/>
      <c r="J52" s="1"/>
      <c r="K52" s="1"/>
      <c r="L52" s="3" t="s">
        <v>97</v>
      </c>
      <c r="M52" s="1">
        <f>SUM(M3:M48)</f>
        <v>53100</v>
      </c>
      <c r="N52" s="1">
        <f t="shared" ref="N52" si="0">SUM(N3:N48)</f>
        <v>51600</v>
      </c>
      <c r="O52" s="1">
        <f>SUM(O3:O48)</f>
        <v>52050</v>
      </c>
      <c r="P52" s="1">
        <f>SUM(P3:P50)</f>
        <v>58200</v>
      </c>
      <c r="Q52" s="1">
        <f>SUM(Q3:Q50)</f>
        <v>62030</v>
      </c>
      <c r="R52" s="1">
        <f>SUM(R3:R50)</f>
        <v>66130</v>
      </c>
    </row>
    <row r="53" spans="1:19">
      <c r="B53" s="3" t="s">
        <v>93</v>
      </c>
      <c r="L53" s="31" t="s">
        <v>98</v>
      </c>
      <c r="M53">
        <v>410900</v>
      </c>
      <c r="N53">
        <f>M53+N52</f>
        <v>462500</v>
      </c>
      <c r="O53">
        <f>N53+O52</f>
        <v>514550</v>
      </c>
      <c r="P53">
        <f>O53+P52</f>
        <v>572750</v>
      </c>
      <c r="Q53">
        <f>P53+Q52</f>
        <v>634780</v>
      </c>
      <c r="R53">
        <f>Q53+R52</f>
        <v>700910</v>
      </c>
    </row>
    <row r="54" spans="1:19" s="29" customFormat="1" ht="12">
      <c r="A54" s="28" t="s">
        <v>88</v>
      </c>
      <c r="B54" s="28" t="s">
        <v>3</v>
      </c>
      <c r="C54" s="2" t="s">
        <v>5</v>
      </c>
      <c r="D54" s="52">
        <v>1</v>
      </c>
      <c r="E54" s="28"/>
    </row>
    <row r="55" spans="1:19" s="29" customFormat="1" ht="12">
      <c r="A55" s="28" t="s">
        <v>88</v>
      </c>
      <c r="B55" s="28" t="s">
        <v>138</v>
      </c>
      <c r="C55" s="2" t="s">
        <v>5</v>
      </c>
      <c r="D55" s="52">
        <v>1</v>
      </c>
      <c r="E55" s="28"/>
    </row>
    <row r="56" spans="1:19" s="29" customFormat="1" ht="12">
      <c r="A56" s="28" t="s">
        <v>89</v>
      </c>
      <c r="B56" s="28" t="s">
        <v>2</v>
      </c>
      <c r="C56" s="2" t="s">
        <v>5</v>
      </c>
      <c r="D56" s="28"/>
      <c r="E56" s="28"/>
    </row>
    <row r="57" spans="1:19" s="29" customFormat="1" ht="12">
      <c r="A57" s="28" t="s">
        <v>90</v>
      </c>
      <c r="B57" s="28" t="s">
        <v>150</v>
      </c>
      <c r="C57" s="2" t="s">
        <v>5</v>
      </c>
      <c r="D57" s="52">
        <v>1</v>
      </c>
      <c r="E57" s="28"/>
      <c r="F57" s="29">
        <v>10000</v>
      </c>
      <c r="Q57" s="29" t="s">
        <v>144</v>
      </c>
      <c r="R57" s="29" t="s">
        <v>145</v>
      </c>
    </row>
    <row r="58" spans="1:19" s="29" customFormat="1" ht="12">
      <c r="A58" s="28" t="s">
        <v>90</v>
      </c>
      <c r="B58" s="28" t="s">
        <v>128</v>
      </c>
      <c r="C58" s="2" t="s">
        <v>5</v>
      </c>
      <c r="D58" s="52">
        <v>1</v>
      </c>
      <c r="E58" s="28"/>
    </row>
    <row r="59" spans="1:19" s="29" customFormat="1" ht="12">
      <c r="A59" s="28" t="s">
        <v>92</v>
      </c>
      <c r="B59" s="28" t="s">
        <v>124</v>
      </c>
      <c r="C59" s="2" t="s">
        <v>5</v>
      </c>
      <c r="D59" s="28"/>
      <c r="E59" s="28"/>
    </row>
    <row r="60" spans="1:19" s="29" customFormat="1" ht="12">
      <c r="A60" s="28" t="s">
        <v>91</v>
      </c>
      <c r="B60" s="28" t="s">
        <v>129</v>
      </c>
      <c r="C60" s="2" t="s">
        <v>5</v>
      </c>
      <c r="D60" s="52">
        <v>1</v>
      </c>
      <c r="E60" s="28"/>
    </row>
    <row r="61" spans="1:19" s="29" customFormat="1" ht="12">
      <c r="A61" s="28" t="s">
        <v>92</v>
      </c>
      <c r="B61" s="28" t="s">
        <v>130</v>
      </c>
      <c r="C61" s="2" t="s">
        <v>5</v>
      </c>
      <c r="D61" s="28"/>
      <c r="E61" s="28"/>
    </row>
    <row r="62" spans="1:19" s="29" customFormat="1" ht="12">
      <c r="A62" s="28" t="s">
        <v>91</v>
      </c>
      <c r="B62" s="28" t="s">
        <v>0</v>
      </c>
      <c r="C62" s="2" t="s">
        <v>5</v>
      </c>
      <c r="D62" s="28"/>
      <c r="E62" s="28"/>
    </row>
    <row r="63" spans="1:19" s="38" customFormat="1">
      <c r="A63" s="37" t="s">
        <v>9</v>
      </c>
      <c r="B63" s="37" t="s">
        <v>131</v>
      </c>
      <c r="C63" s="37" t="s">
        <v>5</v>
      </c>
      <c r="D63" s="37">
        <v>20000</v>
      </c>
      <c r="E63" s="37">
        <v>5000</v>
      </c>
      <c r="F63" s="37">
        <v>20000</v>
      </c>
      <c r="P63" s="38">
        <v>0</v>
      </c>
    </row>
    <row r="64" spans="1:19">
      <c r="A64" s="28" t="s">
        <v>133</v>
      </c>
      <c r="B64" s="28" t="s">
        <v>134</v>
      </c>
      <c r="C64" s="28" t="s">
        <v>135</v>
      </c>
    </row>
    <row r="65" spans="2:4">
      <c r="B65" s="28" t="s">
        <v>142</v>
      </c>
      <c r="C65" s="28" t="s">
        <v>143</v>
      </c>
      <c r="D65" s="28"/>
    </row>
    <row r="66" spans="2:4">
      <c r="C66" s="28">
        <v>15877544842</v>
      </c>
    </row>
    <row r="70" spans="2:4">
      <c r="B70" s="1" t="s">
        <v>149</v>
      </c>
    </row>
    <row r="71" spans="2:4">
      <c r="B71" s="28" t="s">
        <v>2</v>
      </c>
    </row>
    <row r="72" spans="2:4">
      <c r="B72" s="28" t="s">
        <v>124</v>
      </c>
    </row>
    <row r="73" spans="2:4">
      <c r="B73" s="28" t="s">
        <v>0</v>
      </c>
    </row>
    <row r="74" spans="2:4">
      <c r="B74" s="28" t="s">
        <v>134</v>
      </c>
    </row>
  </sheetData>
  <autoFilter ref="A1:K43"/>
  <mergeCells count="7">
    <mergeCell ref="D30:D32"/>
    <mergeCell ref="E30:E32"/>
    <mergeCell ref="O30:O32"/>
    <mergeCell ref="N30:N32"/>
    <mergeCell ref="K30:K32"/>
    <mergeCell ref="L30:L32"/>
    <mergeCell ref="M30:M32"/>
  </mergeCells>
  <phoneticPr fontId="2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showGridLines="0" topLeftCell="J1" workbookViewId="0">
      <selection activeCell="Y2" sqref="Y2"/>
    </sheetView>
  </sheetViews>
  <sheetFormatPr defaultRowHeight="16.5"/>
  <cols>
    <col min="1" max="1" width="9.625" style="18" bestFit="1" customWidth="1"/>
    <col min="2" max="2" width="10.375" style="18" bestFit="1" customWidth="1"/>
    <col min="3" max="3" width="10" style="18" customWidth="1"/>
    <col min="4" max="4" width="10.5" style="18" customWidth="1"/>
    <col min="5" max="5" width="10.25" style="18" customWidth="1"/>
    <col min="6" max="6" width="10.625" style="18" customWidth="1"/>
    <col min="7" max="7" width="10.5" style="18" customWidth="1"/>
    <col min="8" max="8" width="11.25" style="18" customWidth="1"/>
    <col min="9" max="9" width="10.125" style="18" customWidth="1"/>
    <col min="10" max="10" width="11.125" style="18" customWidth="1"/>
    <col min="11" max="11" width="10.875" style="18" customWidth="1"/>
    <col min="12" max="13" width="10.875" style="18" bestFit="1" customWidth="1"/>
    <col min="14" max="22" width="9.75" style="18" bestFit="1" customWidth="1"/>
    <col min="23" max="25" width="10.875" style="18" bestFit="1" customWidth="1"/>
    <col min="26" max="16384" width="9" style="18"/>
  </cols>
  <sheetData>
    <row r="1" spans="1:25">
      <c r="B1" s="19">
        <v>43466</v>
      </c>
      <c r="C1" s="19">
        <v>43497</v>
      </c>
      <c r="D1" s="19">
        <v>43525</v>
      </c>
      <c r="E1" s="19">
        <v>43556</v>
      </c>
      <c r="F1" s="19">
        <v>43586</v>
      </c>
      <c r="G1" s="19">
        <v>43617</v>
      </c>
      <c r="H1" s="19">
        <v>43647</v>
      </c>
      <c r="I1" s="19">
        <v>43678</v>
      </c>
      <c r="J1" s="19">
        <v>43709</v>
      </c>
      <c r="K1" s="19">
        <v>43739</v>
      </c>
      <c r="L1" s="19">
        <v>43770</v>
      </c>
      <c r="M1" s="19">
        <v>43800</v>
      </c>
      <c r="N1" s="19">
        <v>43831</v>
      </c>
      <c r="O1" s="19">
        <v>43862</v>
      </c>
      <c r="P1" s="19">
        <v>43891</v>
      </c>
      <c r="Q1" s="19">
        <v>43922</v>
      </c>
      <c r="R1" s="19">
        <v>43952</v>
      </c>
      <c r="S1" s="19">
        <v>43983</v>
      </c>
      <c r="T1" s="19">
        <v>44013</v>
      </c>
      <c r="U1" s="19">
        <v>44044</v>
      </c>
      <c r="V1" s="19">
        <v>44075</v>
      </c>
      <c r="W1" s="19">
        <v>44105</v>
      </c>
      <c r="X1" s="19">
        <v>44136</v>
      </c>
      <c r="Y1" s="19">
        <v>44166</v>
      </c>
    </row>
    <row r="2" spans="1:25" customFormat="1">
      <c r="A2" t="s">
        <v>61</v>
      </c>
      <c r="B2">
        <v>66000</v>
      </c>
      <c r="C2">
        <v>68000</v>
      </c>
      <c r="D2">
        <v>68900</v>
      </c>
      <c r="E2">
        <v>69700</v>
      </c>
      <c r="F2">
        <v>73100</v>
      </c>
      <c r="G2">
        <v>68900</v>
      </c>
      <c r="H2">
        <v>67300</v>
      </c>
      <c r="I2">
        <v>71700</v>
      </c>
      <c r="J2">
        <v>72300</v>
      </c>
      <c r="K2">
        <v>72200</v>
      </c>
      <c r="L2">
        <v>72300</v>
      </c>
      <c r="M2">
        <v>74600</v>
      </c>
      <c r="N2">
        <v>70100</v>
      </c>
      <c r="O2">
        <v>44600</v>
      </c>
      <c r="P2">
        <v>68200</v>
      </c>
      <c r="Q2">
        <v>58400</v>
      </c>
      <c r="R2">
        <v>57200</v>
      </c>
      <c r="S2">
        <v>56400</v>
      </c>
      <c r="T2" s="18">
        <v>56000</v>
      </c>
      <c r="U2" s="18">
        <f>镁厂产量月度调研!N52</f>
        <v>51600</v>
      </c>
      <c r="V2" s="18">
        <f>镁厂产量月度调研!O52</f>
        <v>52050</v>
      </c>
      <c r="W2" s="18">
        <v>57775</v>
      </c>
      <c r="X2" s="18">
        <f>镁厂产量月度调研!Q52</f>
        <v>62030</v>
      </c>
      <c r="Y2" s="18">
        <f>镁厂产量月度调研!R52</f>
        <v>66130</v>
      </c>
    </row>
    <row r="3" spans="1:25">
      <c r="A3" s="18" t="s">
        <v>62</v>
      </c>
      <c r="C3" s="20">
        <f t="shared" ref="C3:T3" si="0">(C2-B2)/B2</f>
        <v>3.0303030303030304E-2</v>
      </c>
      <c r="D3" s="20">
        <f t="shared" si="0"/>
        <v>1.3235294117647059E-2</v>
      </c>
      <c r="E3" s="20">
        <f t="shared" si="0"/>
        <v>1.1611030478955007E-2</v>
      </c>
      <c r="F3" s="20">
        <f t="shared" si="0"/>
        <v>4.878048780487805E-2</v>
      </c>
      <c r="G3" s="20">
        <f t="shared" si="0"/>
        <v>-5.7455540355677154E-2</v>
      </c>
      <c r="H3" s="20">
        <f t="shared" si="0"/>
        <v>-2.3222060957910014E-2</v>
      </c>
      <c r="I3" s="20">
        <f>(I2-H2)/H2</f>
        <v>6.5378900445765234E-2</v>
      </c>
      <c r="J3" s="20">
        <f t="shared" si="0"/>
        <v>8.368200836820083E-3</v>
      </c>
      <c r="K3" s="20">
        <f t="shared" si="0"/>
        <v>-1.3831258644536654E-3</v>
      </c>
      <c r="L3" s="20">
        <f>(L2-K2)/K2</f>
        <v>1.3850415512465374E-3</v>
      </c>
      <c r="M3" s="20">
        <f t="shared" si="0"/>
        <v>3.18118948824343E-2</v>
      </c>
      <c r="N3" s="20">
        <f t="shared" si="0"/>
        <v>-6.0321715817694369E-2</v>
      </c>
      <c r="O3" s="20">
        <f t="shared" si="0"/>
        <v>-0.36376604850213978</v>
      </c>
      <c r="P3" s="20">
        <f>(P2-O2)/O2</f>
        <v>0.52914798206278024</v>
      </c>
      <c r="Q3" s="20">
        <f t="shared" si="0"/>
        <v>-0.14369501466275661</v>
      </c>
      <c r="R3" s="20">
        <f t="shared" si="0"/>
        <v>-2.0547945205479451E-2</v>
      </c>
      <c r="S3" s="20">
        <f t="shared" si="0"/>
        <v>-1.3986013986013986E-2</v>
      </c>
      <c r="T3" s="20">
        <f t="shared" si="0"/>
        <v>-7.0921985815602835E-3</v>
      </c>
      <c r="U3" s="20">
        <f>(U2-T2)/T2</f>
        <v>-7.857142857142857E-2</v>
      </c>
      <c r="V3" s="20">
        <f>(V2-U2)/U2</f>
        <v>8.7209302325581394E-3</v>
      </c>
      <c r="W3" s="20">
        <f>(W2-V2)/V2</f>
        <v>0.10999039385206533</v>
      </c>
      <c r="X3" s="20">
        <f>(X2-W2)/W2</f>
        <v>7.3647771527477285E-2</v>
      </c>
      <c r="Y3" s="20">
        <f>(Y2-X2)/X2</f>
        <v>6.6097049814605832E-2</v>
      </c>
    </row>
    <row r="4" spans="1:25">
      <c r="A4" s="18" t="s">
        <v>63</v>
      </c>
      <c r="B4" s="21">
        <v>0.44782432432432434</v>
      </c>
      <c r="C4" s="21">
        <v>0.45548648648648649</v>
      </c>
      <c r="D4" s="21">
        <v>0.46606756756756756</v>
      </c>
      <c r="E4" s="21">
        <v>0.47097297297297297</v>
      </c>
      <c r="F4" s="21">
        <v>0.49377027027027026</v>
      </c>
      <c r="G4" s="21">
        <v>0.4654391891891892</v>
      </c>
      <c r="H4" s="21">
        <v>0.45456081081081079</v>
      </c>
      <c r="I4" s="21">
        <v>0.48483108108108108</v>
      </c>
      <c r="J4" s="21">
        <v>0.48834459459459462</v>
      </c>
      <c r="K4" s="21">
        <v>0.48799999999999999</v>
      </c>
      <c r="L4" s="21">
        <f>L2/L5</f>
        <v>0.48851351351351352</v>
      </c>
      <c r="M4" s="21">
        <f t="shared" ref="M4:R4" si="1">M2/M5</f>
        <v>0.50405405405405401</v>
      </c>
      <c r="N4" s="21">
        <f t="shared" si="1"/>
        <v>0.46733333333333332</v>
      </c>
      <c r="O4" s="21">
        <f t="shared" si="1"/>
        <v>0.29733333333333334</v>
      </c>
      <c r="P4" s="21">
        <f t="shared" si="1"/>
        <v>0.45466666666666666</v>
      </c>
      <c r="Q4" s="21">
        <f t="shared" si="1"/>
        <v>0.38933333333333331</v>
      </c>
      <c r="R4" s="21">
        <f t="shared" si="1"/>
        <v>0.38133333333333336</v>
      </c>
      <c r="S4" s="21">
        <f t="shared" ref="S4:X4" si="2">S2/S5</f>
        <v>0.376</v>
      </c>
      <c r="T4" s="21">
        <f t="shared" si="2"/>
        <v>0.37333333333333335</v>
      </c>
      <c r="U4" s="21">
        <f t="shared" si="2"/>
        <v>0.6248259326980129</v>
      </c>
      <c r="V4" s="21">
        <f t="shared" si="2"/>
        <v>0.63027499606456538</v>
      </c>
      <c r="W4" s="21">
        <f t="shared" si="2"/>
        <v>0.68480567046356988</v>
      </c>
      <c r="X4" s="21">
        <f t="shared" si="2"/>
        <v>0.5905369383092155</v>
      </c>
      <c r="Y4" s="21">
        <f t="shared" ref="Y4" si="3">Y2/Y5</f>
        <v>0.60647468818782102</v>
      </c>
    </row>
    <row r="5" spans="1:25">
      <c r="A5" s="18" t="s">
        <v>64</v>
      </c>
      <c r="B5" s="18">
        <v>148000</v>
      </c>
      <c r="C5" s="18">
        <v>148000</v>
      </c>
      <c r="D5" s="18">
        <v>148000</v>
      </c>
      <c r="E5" s="18">
        <v>148000</v>
      </c>
      <c r="F5" s="18">
        <v>148000</v>
      </c>
      <c r="G5" s="18">
        <v>148000</v>
      </c>
      <c r="H5" s="18">
        <v>148000</v>
      </c>
      <c r="I5" s="18">
        <v>148000</v>
      </c>
      <c r="J5" s="18">
        <v>148000</v>
      </c>
      <c r="K5" s="18">
        <v>148000</v>
      </c>
      <c r="L5" s="18">
        <v>148000</v>
      </c>
      <c r="M5" s="18">
        <v>148000</v>
      </c>
      <c r="N5" s="18">
        <v>150000</v>
      </c>
      <c r="O5" s="18">
        <v>150000</v>
      </c>
      <c r="P5" s="18">
        <v>150000</v>
      </c>
      <c r="Q5" s="18">
        <v>150000</v>
      </c>
      <c r="R5" s="18">
        <v>150000</v>
      </c>
      <c r="S5" s="18">
        <v>150000</v>
      </c>
      <c r="T5" s="18">
        <v>150000</v>
      </c>
      <c r="U5" s="18">
        <v>82583</v>
      </c>
      <c r="V5" s="18">
        <v>82583</v>
      </c>
      <c r="W5" s="18">
        <v>84367</v>
      </c>
      <c r="X5" s="18">
        <v>105040</v>
      </c>
      <c r="Y5" s="18">
        <v>109040</v>
      </c>
    </row>
    <row r="6" spans="1:25">
      <c r="N6" s="30"/>
      <c r="O6" s="30"/>
      <c r="P6" s="30"/>
      <c r="Q6" s="30"/>
      <c r="R6" s="30"/>
      <c r="S6" s="30"/>
      <c r="T6" s="30"/>
      <c r="U6" s="30"/>
    </row>
    <row r="7" spans="1:25">
      <c r="N7" s="21"/>
      <c r="O7" s="21"/>
      <c r="P7" s="21"/>
      <c r="Q7" s="21"/>
      <c r="R7" s="21"/>
      <c r="S7" s="21"/>
      <c r="T7" s="21"/>
      <c r="U7" s="21"/>
    </row>
  </sheetData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4"/>
  <sheetViews>
    <sheetView tabSelected="1" topLeftCell="A64" workbookViewId="0">
      <selection activeCell="Q81" sqref="Q81"/>
    </sheetView>
  </sheetViews>
  <sheetFormatPr defaultRowHeight="13.5"/>
  <cols>
    <col min="1" max="1" width="10.875" customWidth="1"/>
    <col min="8" max="8" width="17.75" customWidth="1"/>
    <col min="14" max="14" width="12.125" customWidth="1"/>
    <col min="15" max="15" width="14.125" style="49" customWidth="1"/>
    <col min="16" max="16" width="12.75" customWidth="1"/>
    <col min="19" max="19" width="12.375" customWidth="1"/>
    <col min="21" max="21" width="6.375" customWidth="1"/>
    <col min="22" max="22" width="13.5" customWidth="1"/>
    <col min="25" max="25" width="8.625" customWidth="1"/>
  </cols>
  <sheetData>
    <row r="2" spans="1:12">
      <c r="A2" s="27"/>
      <c r="B2" s="27"/>
      <c r="C2" s="27"/>
      <c r="D2" s="27"/>
      <c r="E2" s="27"/>
      <c r="F2" s="27"/>
    </row>
    <row r="3" spans="1:12" ht="16.5">
      <c r="A3" s="59" t="s">
        <v>87</v>
      </c>
      <c r="B3" s="60"/>
      <c r="C3" s="60"/>
      <c r="D3" s="60"/>
      <c r="E3" s="60"/>
      <c r="F3" s="61"/>
      <c r="H3" s="59" t="s">
        <v>86</v>
      </c>
      <c r="I3" s="60"/>
      <c r="J3" s="60"/>
      <c r="K3" s="60"/>
    </row>
    <row r="4" spans="1:12" ht="16.5">
      <c r="A4" s="25" t="s">
        <v>70</v>
      </c>
      <c r="B4" s="25" t="s">
        <v>73</v>
      </c>
      <c r="C4" s="24" t="s">
        <v>68</v>
      </c>
      <c r="D4" s="24" t="s">
        <v>67</v>
      </c>
      <c r="E4" s="24" t="s">
        <v>72</v>
      </c>
      <c r="F4" s="24" t="s">
        <v>71</v>
      </c>
      <c r="H4" s="25" t="s">
        <v>70</v>
      </c>
      <c r="I4" s="25" t="s">
        <v>69</v>
      </c>
      <c r="J4" s="24" t="s">
        <v>68</v>
      </c>
      <c r="K4" s="24" t="s">
        <v>67</v>
      </c>
      <c r="L4" s="27"/>
    </row>
    <row r="5" spans="1:12">
      <c r="A5" s="23" t="s">
        <v>5</v>
      </c>
      <c r="B5" s="23">
        <v>70100</v>
      </c>
      <c r="C5" s="22">
        <v>-6.0299999999999999E-2</v>
      </c>
      <c r="D5" s="22">
        <v>5.7700000000000001E-2</v>
      </c>
      <c r="E5" s="23">
        <v>70100</v>
      </c>
      <c r="F5" s="22">
        <v>5.7700000000000001E-2</v>
      </c>
      <c r="H5" s="23" t="s">
        <v>66</v>
      </c>
      <c r="I5" s="22">
        <v>0.46729999999999999</v>
      </c>
      <c r="J5" s="22">
        <v>-9.0399999999999994E-2</v>
      </c>
      <c r="K5" s="22">
        <v>4.36E-2</v>
      </c>
    </row>
    <row r="6" spans="1:12" ht="16.5">
      <c r="A6" s="56" t="s">
        <v>65</v>
      </c>
      <c r="B6" s="57"/>
      <c r="C6" s="57"/>
      <c r="D6" s="57"/>
      <c r="E6" s="57"/>
      <c r="F6" s="58"/>
      <c r="H6" s="56" t="s">
        <v>65</v>
      </c>
      <c r="I6" s="57"/>
      <c r="J6" s="57"/>
      <c r="K6" s="58"/>
    </row>
    <row r="7" spans="1:12" ht="16.5">
      <c r="A7" s="26"/>
      <c r="B7" s="26"/>
      <c r="C7" s="26"/>
      <c r="D7" s="26"/>
      <c r="E7" s="26"/>
      <c r="F7" s="26"/>
      <c r="H7" s="26"/>
      <c r="I7" s="26"/>
      <c r="J7" s="26"/>
      <c r="K7" s="26"/>
    </row>
    <row r="10" spans="1:12" ht="16.5">
      <c r="A10" s="59" t="s">
        <v>85</v>
      </c>
      <c r="B10" s="60"/>
      <c r="C10" s="60"/>
      <c r="D10" s="60"/>
      <c r="E10" s="60"/>
      <c r="F10" s="61"/>
      <c r="H10" s="59" t="s">
        <v>84</v>
      </c>
      <c r="I10" s="60"/>
      <c r="J10" s="60"/>
      <c r="K10" s="60"/>
    </row>
    <row r="11" spans="1:12" ht="16.5">
      <c r="A11" s="25" t="s">
        <v>70</v>
      </c>
      <c r="B11" s="25" t="s">
        <v>73</v>
      </c>
      <c r="C11" s="24" t="s">
        <v>68</v>
      </c>
      <c r="D11" s="24" t="s">
        <v>67</v>
      </c>
      <c r="E11" s="24" t="s">
        <v>72</v>
      </c>
      <c r="F11" s="24" t="s">
        <v>71</v>
      </c>
      <c r="H11" s="25" t="s">
        <v>70</v>
      </c>
      <c r="I11" s="25" t="s">
        <v>69</v>
      </c>
      <c r="J11" s="24" t="s">
        <v>68</v>
      </c>
      <c r="K11" s="24" t="s">
        <v>67</v>
      </c>
    </row>
    <row r="12" spans="1:12">
      <c r="A12" s="23" t="s">
        <v>5</v>
      </c>
      <c r="B12" s="23">
        <v>44600</v>
      </c>
      <c r="C12" s="22">
        <v>-0.36380000000000001</v>
      </c>
      <c r="D12" s="22">
        <v>-0.33839999999999998</v>
      </c>
      <c r="E12" s="23">
        <v>114700</v>
      </c>
      <c r="F12" s="22">
        <v>-0.14199999999999999</v>
      </c>
      <c r="H12" s="23" t="s">
        <v>66</v>
      </c>
      <c r="I12" s="22">
        <v>0.29730000000000001</v>
      </c>
      <c r="J12" s="22">
        <v>-0.36380000000000001</v>
      </c>
      <c r="K12" s="22">
        <v>-0.34720000000000001</v>
      </c>
    </row>
    <row r="13" spans="1:12" ht="16.5">
      <c r="A13" s="56" t="s">
        <v>65</v>
      </c>
      <c r="B13" s="57"/>
      <c r="C13" s="57"/>
      <c r="D13" s="57"/>
      <c r="E13" s="57"/>
      <c r="F13" s="58"/>
      <c r="H13" s="56" t="s">
        <v>65</v>
      </c>
      <c r="I13" s="57"/>
      <c r="J13" s="57"/>
      <c r="K13" s="58"/>
    </row>
    <row r="14" spans="1:12" ht="16.5">
      <c r="A14" s="26"/>
      <c r="B14" s="26"/>
      <c r="C14" s="26"/>
      <c r="D14" s="26"/>
      <c r="E14" s="26"/>
      <c r="F14" s="26"/>
      <c r="H14" s="26"/>
      <c r="I14" s="26"/>
      <c r="J14" s="26"/>
      <c r="K14" s="26"/>
    </row>
    <row r="15" spans="1:12" ht="16.5">
      <c r="A15" s="26"/>
      <c r="B15" s="26"/>
      <c r="C15" s="26"/>
      <c r="D15" s="26"/>
      <c r="E15" s="26"/>
      <c r="F15" s="26"/>
      <c r="H15" s="26"/>
      <c r="I15" s="26"/>
      <c r="J15" s="26"/>
      <c r="K15" s="26"/>
    </row>
    <row r="17" spans="1:11" ht="16.5">
      <c r="A17" s="59" t="s">
        <v>83</v>
      </c>
      <c r="B17" s="60"/>
      <c r="C17" s="60"/>
      <c r="D17" s="60"/>
      <c r="E17" s="60"/>
      <c r="F17" s="61"/>
      <c r="H17" s="59" t="s">
        <v>82</v>
      </c>
      <c r="I17" s="60"/>
      <c r="J17" s="60"/>
      <c r="K17" s="60"/>
    </row>
    <row r="18" spans="1:11" ht="16.5">
      <c r="A18" s="25" t="s">
        <v>70</v>
      </c>
      <c r="B18" s="25" t="s">
        <v>73</v>
      </c>
      <c r="C18" s="24" t="s">
        <v>68</v>
      </c>
      <c r="D18" s="24" t="s">
        <v>67</v>
      </c>
      <c r="E18" s="24" t="s">
        <v>72</v>
      </c>
      <c r="F18" s="24" t="s">
        <v>71</v>
      </c>
      <c r="H18" s="25" t="s">
        <v>70</v>
      </c>
      <c r="I18" s="25" t="s">
        <v>69</v>
      </c>
      <c r="J18" s="24" t="s">
        <v>68</v>
      </c>
      <c r="K18" s="24" t="s">
        <v>67</v>
      </c>
    </row>
    <row r="19" spans="1:11">
      <c r="A19" s="23" t="s">
        <v>5</v>
      </c>
      <c r="B19" s="23">
        <v>68200</v>
      </c>
      <c r="C19" s="22">
        <v>0.52910000000000001</v>
      </c>
      <c r="D19" s="22">
        <v>-1.1299999999999999E-2</v>
      </c>
      <c r="E19" s="23">
        <v>182900</v>
      </c>
      <c r="F19" s="22">
        <v>-9.7500000000000003E-2</v>
      </c>
      <c r="H19" s="23" t="s">
        <v>66</v>
      </c>
      <c r="I19" s="22">
        <v>0.45469999999999999</v>
      </c>
      <c r="J19" s="22">
        <v>0.52910000000000001</v>
      </c>
      <c r="K19" s="22">
        <v>2.4500000000000001E-2</v>
      </c>
    </row>
    <row r="20" spans="1:11" ht="16.5">
      <c r="A20" s="56" t="s">
        <v>65</v>
      </c>
      <c r="B20" s="57"/>
      <c r="C20" s="57"/>
      <c r="D20" s="57"/>
      <c r="E20" s="57"/>
      <c r="F20" s="58"/>
      <c r="H20" s="56" t="s">
        <v>65</v>
      </c>
      <c r="I20" s="57"/>
      <c r="J20" s="57"/>
      <c r="K20" s="58"/>
    </row>
    <row r="23" spans="1:11" ht="16.5">
      <c r="A23" s="26"/>
      <c r="B23" s="26"/>
      <c r="C23" s="26"/>
      <c r="D23" s="26"/>
      <c r="E23" s="26"/>
      <c r="F23" s="26"/>
      <c r="H23" s="26"/>
      <c r="I23" s="26"/>
      <c r="J23" s="26"/>
      <c r="K23" s="26"/>
    </row>
    <row r="24" spans="1:11" ht="16.5">
      <c r="A24" s="59" t="s">
        <v>81</v>
      </c>
      <c r="B24" s="60"/>
      <c r="C24" s="60"/>
      <c r="D24" s="60"/>
      <c r="E24" s="60"/>
      <c r="F24" s="61"/>
      <c r="H24" s="59" t="s">
        <v>80</v>
      </c>
      <c r="I24" s="60"/>
      <c r="J24" s="60"/>
      <c r="K24" s="60"/>
    </row>
    <row r="25" spans="1:11" ht="16.5">
      <c r="A25" s="25" t="s">
        <v>70</v>
      </c>
      <c r="B25" s="25" t="s">
        <v>73</v>
      </c>
      <c r="C25" s="24" t="s">
        <v>68</v>
      </c>
      <c r="D25" s="24" t="s">
        <v>67</v>
      </c>
      <c r="E25" s="24" t="s">
        <v>72</v>
      </c>
      <c r="F25" s="24" t="s">
        <v>71</v>
      </c>
      <c r="H25" s="25" t="s">
        <v>70</v>
      </c>
      <c r="I25" s="25" t="s">
        <v>69</v>
      </c>
      <c r="J25" s="24" t="s">
        <v>68</v>
      </c>
      <c r="K25" s="24" t="s">
        <v>67</v>
      </c>
    </row>
    <row r="26" spans="1:11">
      <c r="A26" s="23" t="s">
        <v>5</v>
      </c>
      <c r="B26" s="23">
        <v>58400</v>
      </c>
      <c r="C26" s="22">
        <v>-0.14369999999999999</v>
      </c>
      <c r="D26" s="22">
        <v>-0.16220000000000001</v>
      </c>
      <c r="E26" s="23">
        <v>241300</v>
      </c>
      <c r="F26" s="22">
        <v>-0.11409999999999999</v>
      </c>
      <c r="H26" s="23" t="s">
        <v>66</v>
      </c>
      <c r="I26" s="22">
        <v>0.38929999999999998</v>
      </c>
      <c r="J26" s="22">
        <v>-0.14369999999999999</v>
      </c>
      <c r="K26" s="22">
        <v>-0.17330000000000001</v>
      </c>
    </row>
    <row r="27" spans="1:11" ht="16.5">
      <c r="A27" s="56" t="s">
        <v>65</v>
      </c>
      <c r="B27" s="57"/>
      <c r="C27" s="57"/>
      <c r="D27" s="57"/>
      <c r="E27" s="57"/>
      <c r="F27" s="58"/>
      <c r="H27" s="56" t="s">
        <v>65</v>
      </c>
      <c r="I27" s="57"/>
      <c r="J27" s="57"/>
      <c r="K27" s="58"/>
    </row>
    <row r="31" spans="1:11" ht="16.5">
      <c r="A31" s="59" t="s">
        <v>79</v>
      </c>
      <c r="B31" s="60"/>
      <c r="C31" s="60"/>
      <c r="D31" s="60"/>
      <c r="E31" s="60"/>
      <c r="F31" s="61"/>
      <c r="H31" s="59" t="s">
        <v>78</v>
      </c>
      <c r="I31" s="60"/>
      <c r="J31" s="60"/>
      <c r="K31" s="60"/>
    </row>
    <row r="32" spans="1:11" ht="16.5">
      <c r="A32" s="25" t="s">
        <v>70</v>
      </c>
      <c r="B32" s="25" t="s">
        <v>73</v>
      </c>
      <c r="C32" s="24" t="s">
        <v>68</v>
      </c>
      <c r="D32" s="24" t="s">
        <v>67</v>
      </c>
      <c r="E32" s="24" t="s">
        <v>72</v>
      </c>
      <c r="F32" s="24" t="s">
        <v>71</v>
      </c>
      <c r="H32" s="25" t="s">
        <v>70</v>
      </c>
      <c r="I32" s="25" t="s">
        <v>69</v>
      </c>
      <c r="J32" s="24" t="s">
        <v>68</v>
      </c>
      <c r="K32" s="24" t="s">
        <v>67</v>
      </c>
    </row>
    <row r="33" spans="1:11">
      <c r="A33" s="23" t="s">
        <v>5</v>
      </c>
      <c r="B33" s="23">
        <v>57200</v>
      </c>
      <c r="C33" s="22">
        <v>-2.0500000000000001E-2</v>
      </c>
      <c r="D33" s="22">
        <v>-0.21729999999999999</v>
      </c>
      <c r="E33" s="23">
        <v>298500</v>
      </c>
      <c r="F33" s="22">
        <v>-0.13600000000000001</v>
      </c>
      <c r="H33" s="23" t="s">
        <v>66</v>
      </c>
      <c r="I33" s="22">
        <v>0.38129999999999997</v>
      </c>
      <c r="J33" s="22">
        <v>-2.0500000000000001E-2</v>
      </c>
      <c r="K33" s="22">
        <v>-0.22770000000000001</v>
      </c>
    </row>
    <row r="34" spans="1:11" ht="16.5">
      <c r="A34" s="56" t="s">
        <v>65</v>
      </c>
      <c r="B34" s="57"/>
      <c r="C34" s="57"/>
      <c r="D34" s="57"/>
      <c r="E34" s="57"/>
      <c r="F34" s="58"/>
      <c r="H34" s="56" t="s">
        <v>65</v>
      </c>
      <c r="I34" s="57"/>
      <c r="J34" s="57"/>
      <c r="K34" s="58"/>
    </row>
    <row r="38" spans="1:11" ht="16.5">
      <c r="A38" s="59" t="s">
        <v>77</v>
      </c>
      <c r="B38" s="60"/>
      <c r="C38" s="60"/>
      <c r="D38" s="60"/>
      <c r="E38" s="60"/>
      <c r="F38" s="61"/>
      <c r="H38" s="59" t="s">
        <v>76</v>
      </c>
      <c r="I38" s="60"/>
      <c r="J38" s="60"/>
      <c r="K38" s="60"/>
    </row>
    <row r="39" spans="1:11" ht="16.5">
      <c r="A39" s="25" t="s">
        <v>70</v>
      </c>
      <c r="B39" s="25" t="s">
        <v>73</v>
      </c>
      <c r="C39" s="24" t="s">
        <v>68</v>
      </c>
      <c r="D39" s="24" t="s">
        <v>67</v>
      </c>
      <c r="E39" s="24" t="s">
        <v>72</v>
      </c>
      <c r="F39" s="24" t="s">
        <v>71</v>
      </c>
      <c r="H39" s="25" t="s">
        <v>70</v>
      </c>
      <c r="I39" s="25" t="s">
        <v>69</v>
      </c>
      <c r="J39" s="24" t="s">
        <v>68</v>
      </c>
      <c r="K39" s="24" t="s">
        <v>67</v>
      </c>
    </row>
    <row r="40" spans="1:11">
      <c r="A40" s="23" t="s">
        <v>5</v>
      </c>
      <c r="B40" s="23">
        <v>56400</v>
      </c>
      <c r="C40" s="22">
        <v>-1.4E-2</v>
      </c>
      <c r="D40" s="22">
        <v>-0.1812</v>
      </c>
      <c r="E40" s="23">
        <v>354900</v>
      </c>
      <c r="F40" s="22">
        <v>-0.1434</v>
      </c>
      <c r="H40" s="23" t="s">
        <v>66</v>
      </c>
      <c r="I40" s="22">
        <v>0.376</v>
      </c>
      <c r="J40" s="22">
        <v>-1.4E-2</v>
      </c>
      <c r="K40" s="22">
        <v>-0.19220000000000001</v>
      </c>
    </row>
    <row r="41" spans="1:11" ht="16.5">
      <c r="A41" s="56" t="s">
        <v>65</v>
      </c>
      <c r="B41" s="57"/>
      <c r="C41" s="57"/>
      <c r="D41" s="57"/>
      <c r="E41" s="57"/>
      <c r="F41" s="58"/>
      <c r="H41" s="56" t="s">
        <v>65</v>
      </c>
      <c r="I41" s="57"/>
      <c r="J41" s="57"/>
      <c r="K41" s="58"/>
    </row>
    <row r="45" spans="1:11" ht="16.5">
      <c r="A45" s="59" t="s">
        <v>75</v>
      </c>
      <c r="B45" s="60"/>
      <c r="C45" s="60"/>
      <c r="D45" s="60"/>
      <c r="E45" s="60"/>
      <c r="F45" s="61"/>
      <c r="H45" s="59" t="s">
        <v>74</v>
      </c>
      <c r="I45" s="60"/>
      <c r="J45" s="60"/>
      <c r="K45" s="60"/>
    </row>
    <row r="46" spans="1:11" ht="16.5">
      <c r="A46" s="25" t="s">
        <v>70</v>
      </c>
      <c r="B46" s="25" t="s">
        <v>73</v>
      </c>
      <c r="C46" s="24" t="s">
        <v>68</v>
      </c>
      <c r="D46" s="24" t="s">
        <v>67</v>
      </c>
      <c r="E46" s="24" t="s">
        <v>72</v>
      </c>
      <c r="F46" s="24" t="s">
        <v>71</v>
      </c>
      <c r="H46" s="25" t="s">
        <v>70</v>
      </c>
      <c r="I46" s="25" t="s">
        <v>69</v>
      </c>
      <c r="J46" s="24" t="s">
        <v>68</v>
      </c>
      <c r="K46" s="24" t="s">
        <v>67</v>
      </c>
    </row>
    <row r="47" spans="1:11">
      <c r="A47" s="23" t="s">
        <v>5</v>
      </c>
      <c r="B47" s="23">
        <v>56000</v>
      </c>
      <c r="C47" s="22">
        <v>-7.1000000000000004E-3</v>
      </c>
      <c r="D47" s="22">
        <v>-0.1676</v>
      </c>
      <c r="E47" s="23">
        <v>410900</v>
      </c>
      <c r="F47" s="22">
        <v>-0.14680000000000001</v>
      </c>
      <c r="H47" s="23" t="s">
        <v>66</v>
      </c>
      <c r="I47" s="22">
        <v>0.37330000000000002</v>
      </c>
      <c r="J47" s="22">
        <v>-7.1000000000000004E-3</v>
      </c>
      <c r="K47" s="22">
        <v>-0.1787</v>
      </c>
    </row>
    <row r="48" spans="1:11" ht="16.5">
      <c r="A48" s="56" t="s">
        <v>65</v>
      </c>
      <c r="B48" s="57"/>
      <c r="C48" s="57"/>
      <c r="D48" s="57"/>
      <c r="E48" s="57"/>
      <c r="F48" s="58"/>
      <c r="H48" s="56" t="s">
        <v>65</v>
      </c>
      <c r="I48" s="57"/>
      <c r="J48" s="57"/>
      <c r="K48" s="58"/>
    </row>
    <row r="50" spans="1:26">
      <c r="N50" s="62" t="s">
        <v>120</v>
      </c>
      <c r="O50" s="62"/>
      <c r="P50" s="62"/>
      <c r="Q50" s="62"/>
      <c r="R50" s="62"/>
    </row>
    <row r="51" spans="1:26">
      <c r="N51" s="62"/>
      <c r="O51" s="62"/>
      <c r="P51" s="62"/>
      <c r="Q51" s="62"/>
      <c r="R51" s="62"/>
    </row>
    <row r="52" spans="1:26" ht="16.5">
      <c r="A52" s="59" t="s">
        <v>95</v>
      </c>
      <c r="B52" s="60"/>
      <c r="C52" s="60"/>
      <c r="D52" s="60"/>
      <c r="E52" s="60"/>
      <c r="F52" s="61"/>
      <c r="H52" s="59" t="s">
        <v>96</v>
      </c>
      <c r="I52" s="60"/>
      <c r="J52" s="60"/>
      <c r="K52" s="60"/>
      <c r="N52" s="62"/>
      <c r="O52" s="62"/>
      <c r="P52" s="62"/>
      <c r="Q52" s="62"/>
      <c r="R52" s="62"/>
    </row>
    <row r="53" spans="1:26" ht="16.5">
      <c r="A53" s="25" t="s">
        <v>70</v>
      </c>
      <c r="B53" s="25" t="s">
        <v>73</v>
      </c>
      <c r="C53" s="24" t="s">
        <v>68</v>
      </c>
      <c r="D53" s="24" t="s">
        <v>67</v>
      </c>
      <c r="E53" s="24" t="s">
        <v>72</v>
      </c>
      <c r="F53" s="24" t="s">
        <v>71</v>
      </c>
      <c r="H53" s="25" t="s">
        <v>70</v>
      </c>
      <c r="I53" s="25" t="s">
        <v>69</v>
      </c>
      <c r="J53" s="24" t="s">
        <v>68</v>
      </c>
      <c r="K53" s="24" t="s">
        <v>67</v>
      </c>
    </row>
    <row r="54" spans="1:26">
      <c r="A54" s="23" t="s">
        <v>99</v>
      </c>
      <c r="B54" s="23">
        <v>50350</v>
      </c>
      <c r="C54" s="22">
        <v>-0.10089285714285712</v>
      </c>
      <c r="D54" s="22">
        <v>-0.29776847977684795</v>
      </c>
      <c r="E54" s="23">
        <v>461250</v>
      </c>
      <c r="F54" s="22">
        <v>-0.16681719653179194</v>
      </c>
      <c r="H54" s="23" t="s">
        <v>100</v>
      </c>
      <c r="I54" s="22">
        <v>0.50299700299700301</v>
      </c>
      <c r="J54" s="32">
        <v>0.34739999999999999</v>
      </c>
      <c r="K54" s="22">
        <v>3.7468558895637161E-2</v>
      </c>
    </row>
    <row r="55" spans="1:26" ht="16.5">
      <c r="A55" s="56" t="s">
        <v>65</v>
      </c>
      <c r="B55" s="57"/>
      <c r="C55" s="57"/>
      <c r="D55" s="57"/>
      <c r="E55" s="57"/>
      <c r="F55" s="58"/>
      <c r="H55" s="56" t="s">
        <v>65</v>
      </c>
      <c r="I55" s="57"/>
      <c r="J55" s="57"/>
      <c r="K55" s="58"/>
    </row>
    <row r="56" spans="1:26">
      <c r="H56" s="7" t="s">
        <v>101</v>
      </c>
      <c r="O56" s="49" t="s">
        <v>104</v>
      </c>
      <c r="P56" t="s">
        <v>105</v>
      </c>
      <c r="Q56" t="s">
        <v>59</v>
      </c>
      <c r="R56" t="s">
        <v>60</v>
      </c>
    </row>
    <row r="57" spans="1:26">
      <c r="N57" t="s">
        <v>106</v>
      </c>
    </row>
    <row r="58" spans="1:26" ht="16.5">
      <c r="A58" s="59" t="s">
        <v>102</v>
      </c>
      <c r="B58" s="60"/>
      <c r="C58" s="60"/>
      <c r="D58" s="60"/>
      <c r="E58" s="60"/>
      <c r="F58" s="61"/>
      <c r="H58" s="59" t="s">
        <v>103</v>
      </c>
      <c r="I58" s="60"/>
      <c r="J58" s="60"/>
      <c r="K58" s="60"/>
      <c r="N58" s="38" t="s">
        <v>107</v>
      </c>
      <c r="O58" s="49">
        <f>镁锭产量及开工率!J2</f>
        <v>72300</v>
      </c>
      <c r="P58" s="38">
        <f>镁锭产量及开工率!K2</f>
        <v>72200</v>
      </c>
      <c r="Q58" s="38">
        <f>镁锭产量及开工率!L2</f>
        <v>72300</v>
      </c>
      <c r="R58" s="38">
        <f>镁锭产量及开工率!M2</f>
        <v>74600</v>
      </c>
      <c r="S58" s="38"/>
      <c r="T58" s="38"/>
      <c r="U58" s="38"/>
      <c r="V58" s="38"/>
      <c r="W58" s="38"/>
      <c r="X58" s="38"/>
      <c r="Y58" s="38"/>
    </row>
    <row r="59" spans="1:26" ht="16.5">
      <c r="A59" s="25" t="s">
        <v>70</v>
      </c>
      <c r="B59" s="25" t="s">
        <v>73</v>
      </c>
      <c r="C59" s="24" t="s">
        <v>68</v>
      </c>
      <c r="D59" s="24" t="s">
        <v>67</v>
      </c>
      <c r="E59" s="24" t="s">
        <v>72</v>
      </c>
      <c r="F59" s="24" t="s">
        <v>71</v>
      </c>
      <c r="H59" s="25" t="s">
        <v>70</v>
      </c>
      <c r="I59" s="25" t="s">
        <v>69</v>
      </c>
      <c r="J59" s="24" t="s">
        <v>68</v>
      </c>
      <c r="K59" s="24" t="s">
        <v>67</v>
      </c>
      <c r="N59" t="s">
        <v>108</v>
      </c>
      <c r="O59" s="49">
        <f>镁锭产量及开工率!V2</f>
        <v>52050</v>
      </c>
      <c r="P59">
        <f>镁锭产量及开工率!W2</f>
        <v>57775</v>
      </c>
      <c r="Q59">
        <f>镁锭产量及开工率!X2</f>
        <v>62030</v>
      </c>
      <c r="R59">
        <f>镁锭产量及开工率!Y2</f>
        <v>66130</v>
      </c>
    </row>
    <row r="60" spans="1:26">
      <c r="A60" s="23" t="s">
        <v>99</v>
      </c>
      <c r="B60" s="23">
        <v>50800</v>
      </c>
      <c r="C60" s="22">
        <v>8.8999999999999999E-3</v>
      </c>
      <c r="D60" s="22">
        <v>-0.29730000000000001</v>
      </c>
      <c r="E60" s="23">
        <v>512050</v>
      </c>
      <c r="F60" s="22">
        <v>-0.18190000000000001</v>
      </c>
      <c r="H60" s="23" t="s">
        <v>100</v>
      </c>
      <c r="I60" s="22">
        <v>0.61509999999999998</v>
      </c>
      <c r="J60" s="35">
        <v>0.22289999999999999</v>
      </c>
      <c r="K60" s="22">
        <v>0.25969999999999999</v>
      </c>
      <c r="N60" t="s">
        <v>109</v>
      </c>
      <c r="O60" s="50">
        <f>镁锭产量及开工率!V3</f>
        <v>8.7209302325581394E-3</v>
      </c>
      <c r="P60" s="39">
        <f>镁锭产量及开工率!W3</f>
        <v>0.10999039385206533</v>
      </c>
      <c r="Q60" s="39">
        <f>镁锭产量及开工率!X3</f>
        <v>7.3647771527477285E-2</v>
      </c>
      <c r="R60" s="39">
        <f>镁锭产量及开工率!Y3</f>
        <v>6.6097049814605832E-2</v>
      </c>
    </row>
    <row r="61" spans="1:26" ht="16.5">
      <c r="A61" s="56" t="s">
        <v>65</v>
      </c>
      <c r="B61" s="57"/>
      <c r="C61" s="57"/>
      <c r="D61" s="57"/>
      <c r="E61" s="57"/>
      <c r="F61" s="58"/>
      <c r="H61" s="56" t="s">
        <v>65</v>
      </c>
      <c r="I61" s="57"/>
      <c r="J61" s="57"/>
      <c r="K61" s="58"/>
      <c r="N61" t="s">
        <v>110</v>
      </c>
      <c r="O61" s="50">
        <f>O59/O58-1</f>
        <v>-0.28008298755186722</v>
      </c>
      <c r="P61" s="39">
        <f>P59/P58-1</f>
        <v>-0.19979224376731297</v>
      </c>
      <c r="Q61" s="39">
        <f>Q59/Q58-1</f>
        <v>-0.14204702627939148</v>
      </c>
      <c r="R61" s="39">
        <f>R59/R58-1</f>
        <v>-0.11353887399463802</v>
      </c>
    </row>
    <row r="62" spans="1:26">
      <c r="N62" s="38" t="s">
        <v>112</v>
      </c>
      <c r="O62" s="49">
        <f>SUM(镁锭产量及开工率!B2:J2)</f>
        <v>625900</v>
      </c>
      <c r="P62" s="38">
        <f>O62+P58</f>
        <v>698100</v>
      </c>
      <c r="Q62" s="38">
        <f>P62+Q58</f>
        <v>770400</v>
      </c>
      <c r="R62" s="38">
        <f>Q62+R58</f>
        <v>845000</v>
      </c>
      <c r="S62" s="38"/>
      <c r="T62" s="38"/>
      <c r="U62" s="38"/>
      <c r="V62" s="38"/>
      <c r="W62" s="38"/>
      <c r="X62" s="38"/>
      <c r="Y62" s="38"/>
      <c r="Z62" s="38"/>
    </row>
    <row r="63" spans="1:26">
      <c r="N63" t="s">
        <v>111</v>
      </c>
      <c r="O63" s="49">
        <f>SUM(镁锭产量及开工率!N2:V2)</f>
        <v>514550</v>
      </c>
      <c r="P63">
        <v>576244</v>
      </c>
      <c r="Q63">
        <f>P63+Q59</f>
        <v>638274</v>
      </c>
      <c r="R63">
        <f>Q63+R59</f>
        <v>704404</v>
      </c>
    </row>
    <row r="64" spans="1:26">
      <c r="N64" t="s">
        <v>113</v>
      </c>
      <c r="O64" s="50">
        <f>O63/O62-1</f>
        <v>-0.17790381850135806</v>
      </c>
      <c r="P64" s="39">
        <f>P63/P62-1</f>
        <v>-0.1745537888554648</v>
      </c>
      <c r="Q64" s="39">
        <f>Q63/Q62-1</f>
        <v>-0.17150311526479756</v>
      </c>
      <c r="R64" s="39">
        <f>R63/R62-1</f>
        <v>-0.16638579881656801</v>
      </c>
    </row>
    <row r="65" spans="1:25" ht="16.5">
      <c r="A65" s="59" t="s">
        <v>116</v>
      </c>
      <c r="B65" s="60"/>
      <c r="C65" s="60"/>
      <c r="D65" s="60"/>
      <c r="E65" s="60"/>
      <c r="F65" s="61"/>
      <c r="G65" s="44"/>
      <c r="H65" s="59" t="s">
        <v>117</v>
      </c>
      <c r="I65" s="60"/>
      <c r="J65" s="60"/>
      <c r="K65" s="60"/>
      <c r="N65" t="s">
        <v>114</v>
      </c>
      <c r="O65" s="50">
        <f>镁锭产量及开工率!V4</f>
        <v>0.63027499606456538</v>
      </c>
      <c r="P65" s="39">
        <f>镁锭产量及开工率!W4</f>
        <v>0.68480567046356988</v>
      </c>
      <c r="Q65" s="39">
        <f>镁锭产量及开工率!X4</f>
        <v>0.5905369383092155</v>
      </c>
      <c r="R65" s="39">
        <f>镁锭产量及开工率!Y4</f>
        <v>0.60647468818782102</v>
      </c>
    </row>
    <row r="66" spans="1:25" ht="16.5">
      <c r="A66" s="25" t="s">
        <v>70</v>
      </c>
      <c r="B66" s="25" t="s">
        <v>73</v>
      </c>
      <c r="C66" s="24" t="s">
        <v>68</v>
      </c>
      <c r="D66" s="24" t="s">
        <v>67</v>
      </c>
      <c r="E66" s="24" t="s">
        <v>72</v>
      </c>
      <c r="F66" s="24" t="s">
        <v>71</v>
      </c>
      <c r="G66" s="44"/>
      <c r="H66" s="25" t="s">
        <v>70</v>
      </c>
      <c r="I66" s="25" t="s">
        <v>69</v>
      </c>
      <c r="J66" s="24" t="s">
        <v>68</v>
      </c>
      <c r="K66" s="24" t="s">
        <v>67</v>
      </c>
      <c r="N66" s="38" t="s">
        <v>115</v>
      </c>
      <c r="O66" s="50">
        <f>镁锭产量及开工率!J4</f>
        <v>0.48834459459459462</v>
      </c>
      <c r="P66" s="40">
        <f>镁锭产量及开工率!K4</f>
        <v>0.48799999999999999</v>
      </c>
      <c r="Q66" s="40">
        <f>镁锭产量及开工率!L4</f>
        <v>0.48851351351351352</v>
      </c>
      <c r="R66" s="40">
        <f>镁锭产量及开工率!M4</f>
        <v>0.50405405405405401</v>
      </c>
      <c r="S66" s="38"/>
      <c r="T66" s="38"/>
      <c r="U66" s="38"/>
      <c r="V66" s="38"/>
      <c r="W66" s="38"/>
      <c r="X66" s="38"/>
      <c r="Y66" s="38"/>
    </row>
    <row r="67" spans="1:25">
      <c r="A67" s="43" t="s">
        <v>99</v>
      </c>
      <c r="B67" s="44">
        <v>64194</v>
      </c>
      <c r="C67" s="45">
        <v>0.13730314960629922</v>
      </c>
      <c r="D67" s="45">
        <v>-0.19979224376731297</v>
      </c>
      <c r="E67" s="46">
        <v>576244</v>
      </c>
      <c r="F67" s="45">
        <v>-0.18374874659790863</v>
      </c>
      <c r="G67" s="44"/>
      <c r="H67" s="43" t="s">
        <v>100</v>
      </c>
      <c r="I67" s="45">
        <v>0.68480567046356988</v>
      </c>
      <c r="J67" s="45">
        <v>0.11325406858057074</v>
      </c>
      <c r="K67" s="45">
        <v>0.40329030832698742</v>
      </c>
      <c r="N67" t="s">
        <v>109</v>
      </c>
      <c r="O67" s="50"/>
      <c r="P67" s="39">
        <f>P65/O65-1</f>
        <v>8.651886040140222E-2</v>
      </c>
      <c r="Q67" s="39">
        <f>Q65/P65-1</f>
        <v>-0.137657639561513</v>
      </c>
      <c r="R67" s="39">
        <f>R65/Q65-1</f>
        <v>2.6988574032705603E-2</v>
      </c>
    </row>
    <row r="68" spans="1:25" ht="16.5">
      <c r="A68" s="56" t="s">
        <v>65</v>
      </c>
      <c r="B68" s="57"/>
      <c r="C68" s="57"/>
      <c r="D68" s="57"/>
      <c r="E68" s="57"/>
      <c r="F68" s="58"/>
      <c r="H68" s="56" t="s">
        <v>65</v>
      </c>
      <c r="I68" s="57"/>
      <c r="J68" s="57"/>
      <c r="K68" s="58"/>
      <c r="N68" t="s">
        <v>110</v>
      </c>
      <c r="O68" s="50">
        <f>O65/O66-1</f>
        <v>0.29063575811215037</v>
      </c>
      <c r="P68" s="39">
        <f>P65/P66-1</f>
        <v>0.40329030832698742</v>
      </c>
      <c r="Q68" s="39">
        <f>Q65/Q66-1</f>
        <v>0.20884463167031653</v>
      </c>
      <c r="R68" s="39">
        <f>R65/R66-1</f>
        <v>0.20319375136457807</v>
      </c>
    </row>
    <row r="70" spans="1:25">
      <c r="N70" s="41" t="s">
        <v>118</v>
      </c>
      <c r="O70" s="51">
        <f>O59/0.9</f>
        <v>57833.333333333328</v>
      </c>
      <c r="P70" s="42">
        <f>P59/0.9</f>
        <v>64194.444444444445</v>
      </c>
      <c r="Q70" s="42">
        <f>Q59/0.9</f>
        <v>68922.222222222219</v>
      </c>
      <c r="R70" s="42">
        <f>R59/0.9</f>
        <v>73477.777777777781</v>
      </c>
    </row>
    <row r="71" spans="1:25">
      <c r="N71" s="41" t="s">
        <v>119</v>
      </c>
      <c r="O71" s="51">
        <v>512050</v>
      </c>
      <c r="P71" s="42">
        <f>O71+P70</f>
        <v>576244.4444444445</v>
      </c>
      <c r="Q71" s="42">
        <f>P71+Q70</f>
        <v>645166.66666666674</v>
      </c>
      <c r="R71" s="42">
        <f>Q71+R70</f>
        <v>718644.4444444445</v>
      </c>
    </row>
    <row r="72" spans="1:25" ht="16.5">
      <c r="A72" s="59" t="s">
        <v>147</v>
      </c>
      <c r="B72" s="60"/>
      <c r="C72" s="60"/>
      <c r="D72" s="60"/>
      <c r="E72" s="60"/>
      <c r="F72" s="61"/>
      <c r="G72" s="44"/>
      <c r="H72" s="59" t="s">
        <v>148</v>
      </c>
      <c r="I72" s="60"/>
      <c r="J72" s="60"/>
      <c r="K72" s="60"/>
    </row>
    <row r="73" spans="1:25" ht="16.5">
      <c r="A73" s="25" t="s">
        <v>70</v>
      </c>
      <c r="B73" s="25" t="s">
        <v>73</v>
      </c>
      <c r="C73" s="24" t="s">
        <v>68</v>
      </c>
      <c r="D73" s="24" t="s">
        <v>67</v>
      </c>
      <c r="E73" s="24" t="s">
        <v>72</v>
      </c>
      <c r="F73" s="24" t="s">
        <v>71</v>
      </c>
      <c r="G73" s="44"/>
      <c r="H73" s="25" t="s">
        <v>70</v>
      </c>
      <c r="I73" s="25" t="s">
        <v>69</v>
      </c>
      <c r="J73" s="24" t="s">
        <v>68</v>
      </c>
      <c r="K73" s="24" t="s">
        <v>67</v>
      </c>
    </row>
    <row r="74" spans="1:25">
      <c r="A74" s="43" t="s">
        <v>99</v>
      </c>
      <c r="B74" s="44">
        <v>68922</v>
      </c>
      <c r="C74" s="45">
        <v>7.3599999999999999E-2</v>
      </c>
      <c r="D74" s="45">
        <v>-0.14199999999999999</v>
      </c>
      <c r="E74" s="46">
        <v>645167</v>
      </c>
      <c r="F74" s="45">
        <v>-0.17150000000000001</v>
      </c>
      <c r="G74" s="44"/>
      <c r="H74" s="43" t="s">
        <v>100</v>
      </c>
      <c r="I74" s="45">
        <v>0.59050000000000002</v>
      </c>
      <c r="J74" s="45">
        <v>-0.13769999999999999</v>
      </c>
      <c r="K74" s="45">
        <v>0.20880000000000001</v>
      </c>
    </row>
    <row r="75" spans="1:25" ht="16.5">
      <c r="A75" s="56" t="s">
        <v>65</v>
      </c>
      <c r="B75" s="57"/>
      <c r="C75" s="57"/>
      <c r="D75" s="57"/>
      <c r="E75" s="57"/>
      <c r="F75" s="58"/>
      <c r="H75" s="56" t="s">
        <v>65</v>
      </c>
      <c r="I75" s="57"/>
      <c r="J75" s="57"/>
      <c r="K75" s="58"/>
    </row>
    <row r="79" spans="1:25" ht="16.5">
      <c r="A79" s="59" t="s">
        <v>158</v>
      </c>
      <c r="B79" s="60"/>
      <c r="C79" s="60"/>
      <c r="D79" s="60"/>
      <c r="E79" s="60"/>
      <c r="F79" s="61"/>
      <c r="G79" s="44"/>
      <c r="H79" s="59" t="s">
        <v>156</v>
      </c>
      <c r="I79" s="60"/>
      <c r="J79" s="60"/>
      <c r="K79" s="60"/>
    </row>
    <row r="80" spans="1:25" ht="16.5">
      <c r="A80" s="25" t="s">
        <v>70</v>
      </c>
      <c r="B80" s="25" t="s">
        <v>73</v>
      </c>
      <c r="C80" s="24" t="s">
        <v>68</v>
      </c>
      <c r="D80" s="24" t="s">
        <v>67</v>
      </c>
      <c r="E80" s="24" t="s">
        <v>72</v>
      </c>
      <c r="F80" s="24" t="s">
        <v>71</v>
      </c>
      <c r="G80" s="44"/>
      <c r="H80" s="25" t="s">
        <v>70</v>
      </c>
      <c r="I80" s="25" t="s">
        <v>69</v>
      </c>
      <c r="J80" s="24" t="s">
        <v>68</v>
      </c>
      <c r="K80" s="24" t="s">
        <v>67</v>
      </c>
    </row>
    <row r="81" spans="1:18">
      <c r="A81" s="43" t="s">
        <v>99</v>
      </c>
      <c r="B81" s="43">
        <v>73478</v>
      </c>
      <c r="C81" s="63">
        <v>6.6097049814605832E-2</v>
      </c>
      <c r="D81" s="63">
        <v>-0.11353887399463802</v>
      </c>
      <c r="E81" s="64">
        <v>718644.4444444445</v>
      </c>
      <c r="F81" s="63">
        <v>-0.16638579881656801</v>
      </c>
      <c r="G81" s="44"/>
      <c r="H81" s="43" t="s">
        <v>100</v>
      </c>
      <c r="I81" s="63">
        <v>0.60647468818782102</v>
      </c>
      <c r="J81" s="63">
        <v>2.6988574032705603E-2</v>
      </c>
      <c r="K81" s="63">
        <v>0.20319375136457807</v>
      </c>
    </row>
    <row r="82" spans="1:18" ht="16.5">
      <c r="A82" s="56" t="s">
        <v>65</v>
      </c>
      <c r="B82" s="57"/>
      <c r="C82" s="57"/>
      <c r="D82" s="57"/>
      <c r="E82" s="57"/>
      <c r="F82" s="58"/>
      <c r="H82" s="56" t="s">
        <v>65</v>
      </c>
      <c r="I82" s="57"/>
      <c r="J82" s="57"/>
      <c r="K82" s="58"/>
    </row>
    <row r="84" spans="1:18">
      <c r="R84" t="s">
        <v>157</v>
      </c>
    </row>
  </sheetData>
  <mergeCells count="49">
    <mergeCell ref="A79:F79"/>
    <mergeCell ref="H79:K79"/>
    <mergeCell ref="A82:F82"/>
    <mergeCell ref="H82:K82"/>
    <mergeCell ref="N50:R52"/>
    <mergeCell ref="A52:F52"/>
    <mergeCell ref="H52:K52"/>
    <mergeCell ref="A58:F58"/>
    <mergeCell ref="H58:K58"/>
    <mergeCell ref="A3:F3"/>
    <mergeCell ref="H3:K3"/>
    <mergeCell ref="A6:F6"/>
    <mergeCell ref="H6:K6"/>
    <mergeCell ref="A10:F10"/>
    <mergeCell ref="H10:K10"/>
    <mergeCell ref="A17:F17"/>
    <mergeCell ref="H17:K17"/>
    <mergeCell ref="A20:F20"/>
    <mergeCell ref="H20:K20"/>
    <mergeCell ref="A13:F13"/>
    <mergeCell ref="H13:K13"/>
    <mergeCell ref="A31:F31"/>
    <mergeCell ref="H31:K31"/>
    <mergeCell ref="A34:F34"/>
    <mergeCell ref="H34:K34"/>
    <mergeCell ref="A24:F24"/>
    <mergeCell ref="H24:K24"/>
    <mergeCell ref="A27:F27"/>
    <mergeCell ref="H27:K27"/>
    <mergeCell ref="A38:F38"/>
    <mergeCell ref="H38:K38"/>
    <mergeCell ref="A41:F41"/>
    <mergeCell ref="H41:K41"/>
    <mergeCell ref="A45:F45"/>
    <mergeCell ref="H45:K45"/>
    <mergeCell ref="A75:F75"/>
    <mergeCell ref="H75:K75"/>
    <mergeCell ref="A72:F72"/>
    <mergeCell ref="H72:K72"/>
    <mergeCell ref="A48:F48"/>
    <mergeCell ref="H48:K48"/>
    <mergeCell ref="H55:K55"/>
    <mergeCell ref="A55:F55"/>
    <mergeCell ref="A65:F65"/>
    <mergeCell ref="H65:K65"/>
    <mergeCell ref="A68:F68"/>
    <mergeCell ref="H68:K68"/>
    <mergeCell ref="A61:F61"/>
    <mergeCell ref="H61:K6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镁厂产量月度调研</vt:lpstr>
      <vt:lpstr>镁锭产量及开工率</vt:lpstr>
      <vt:lpstr>前台更新图表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2021-01-11T10:06:02Z</dcterms:modified>
</cp:coreProperties>
</file>